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225"/>
  <workbookPr/>
  <mc:AlternateContent xmlns:mc="http://schemas.openxmlformats.org/markup-compatibility/2006">
    <mc:Choice Requires="x15">
      <x15ac:absPath xmlns:x15ac="http://schemas.microsoft.com/office/spreadsheetml/2010/11/ac" url="C:\Users\Johanna\Desktop\SCRD\Riesgos\Riesgos 2022\Mapas de riesgos 2022\mapas formalizados\"/>
    </mc:Choice>
  </mc:AlternateContent>
  <xr:revisionPtr revIDLastSave="0" documentId="8_{E6ACEB9D-8640-4699-BBCE-ACBAFE85CA31}" xr6:coauthVersionLast="47" xr6:coauthVersionMax="47" xr10:uidLastSave="{00000000-0000-0000-0000-000000000000}"/>
  <bookViews>
    <workbookView xWindow="-120" yWindow="-120" windowWidth="20640" windowHeight="11040" firstSheet="1" activeTab="1" xr2:uid="{00000000-000D-0000-FFFF-FFFF00000000}"/>
  </bookViews>
  <sheets>
    <sheet name="Instrucciones" sheetId="3" state="hidden" r:id="rId1"/>
    <sheet name="Mapa de Riesgos de Gestión" sheetId="6" r:id="rId2"/>
    <sheet name="Mapa de Riesgos Corrupción" sheetId="7" state="hidden" r:id="rId3"/>
    <sheet name="datos" sheetId="2" state="hidden" r:id="rId4"/>
  </sheets>
  <definedNames>
    <definedName name="calculo_imp">datos!$S$1:$W$2</definedName>
    <definedName name="calculo_prob">datos!$Q$3:$R$7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E21" i="7" l="1"/>
  <c r="AB21" i="7"/>
  <c r="AG21" i="7" s="1"/>
  <c r="AF21" i="7" s="1"/>
  <c r="P21" i="7"/>
  <c r="AE20" i="7"/>
  <c r="AB20" i="7"/>
  <c r="AG20" i="7" s="1"/>
  <c r="AF20" i="7" s="1"/>
  <c r="P20" i="7"/>
  <c r="AE19" i="7"/>
  <c r="AB19" i="7"/>
  <c r="AG19" i="7" s="1"/>
  <c r="AF19" i="7" s="1"/>
  <c r="P19" i="7"/>
  <c r="AE18" i="7"/>
  <c r="AB18" i="7"/>
  <c r="AG18" i="7" s="1"/>
  <c r="AF18" i="7" s="1"/>
  <c r="P18" i="7"/>
  <c r="AE17" i="7"/>
  <c r="AB17" i="7"/>
  <c r="AG17" i="7" s="1"/>
  <c r="AF17" i="7" s="1"/>
  <c r="O17" i="7"/>
  <c r="N17" i="7"/>
  <c r="M17" i="7" s="1"/>
  <c r="D17" i="7"/>
  <c r="AE16" i="7"/>
  <c r="AB16" i="7"/>
  <c r="AI16" i="7" s="1"/>
  <c r="AH16" i="7" s="1"/>
  <c r="P16" i="7"/>
  <c r="AE15" i="7"/>
  <c r="AB15" i="7"/>
  <c r="AG15" i="7" s="1"/>
  <c r="AF15" i="7" s="1"/>
  <c r="P15" i="7"/>
  <c r="AE14" i="7"/>
  <c r="AB14" i="7"/>
  <c r="AI14" i="7" s="1"/>
  <c r="AH14" i="7" s="1"/>
  <c r="P14" i="7"/>
  <c r="AE13" i="7"/>
  <c r="AB13" i="7"/>
  <c r="AI13" i="7" s="1"/>
  <c r="AH13" i="7" s="1"/>
  <c r="P13" i="7"/>
  <c r="AE12" i="7"/>
  <c r="AB12" i="7"/>
  <c r="AI12" i="7" s="1"/>
  <c r="AH12" i="7" s="1"/>
  <c r="O12" i="7"/>
  <c r="P12" i="7" s="1"/>
  <c r="N12" i="7"/>
  <c r="M12" i="7" s="1"/>
  <c r="D12" i="7"/>
  <c r="AE11" i="7"/>
  <c r="AB11" i="7"/>
  <c r="AI11" i="7" s="1"/>
  <c r="AH11" i="7" s="1"/>
  <c r="O11" i="7"/>
  <c r="P11" i="7" s="1"/>
  <c r="N11" i="7"/>
  <c r="M11" i="7" s="1"/>
  <c r="D11" i="7"/>
  <c r="AE10" i="7"/>
  <c r="AB10" i="7"/>
  <c r="AG10" i="7" s="1"/>
  <c r="AF10" i="7" s="1"/>
  <c r="P10" i="7"/>
  <c r="AE9" i="7"/>
  <c r="AB9" i="7"/>
  <c r="AI9" i="7" s="1"/>
  <c r="AH9" i="7" s="1"/>
  <c r="P9" i="7"/>
  <c r="AE8" i="7"/>
  <c r="AB8" i="7"/>
  <c r="AI8" i="7" s="1"/>
  <c r="AH8" i="7" s="1"/>
  <c r="P8" i="7"/>
  <c r="AE7" i="7"/>
  <c r="AB7" i="7"/>
  <c r="AG7" i="7" s="1"/>
  <c r="AF7" i="7" s="1"/>
  <c r="N7" i="7"/>
  <c r="M7" i="7" s="1"/>
  <c r="D7" i="7"/>
  <c r="AE6" i="7"/>
  <c r="AB6" i="7"/>
  <c r="AI6" i="7" s="1"/>
  <c r="AH6" i="7" s="1"/>
  <c r="P6" i="7"/>
  <c r="AE5" i="7"/>
  <c r="AB5" i="7"/>
  <c r="AI5" i="7" s="1"/>
  <c r="AH5" i="7" s="1"/>
  <c r="N5" i="7"/>
  <c r="M5" i="7" s="1"/>
  <c r="D5" i="7"/>
  <c r="R17" i="6"/>
  <c r="R16" i="6"/>
  <c r="AG15" i="6"/>
  <c r="AD15" i="6"/>
  <c r="R15" i="6"/>
  <c r="AG12" i="6"/>
  <c r="AD12" i="6"/>
  <c r="R12" i="6"/>
  <c r="Q12" i="6"/>
  <c r="O12" i="6"/>
  <c r="N12" i="6" s="1"/>
  <c r="R11" i="6"/>
  <c r="AG8" i="6"/>
  <c r="AD8" i="6"/>
  <c r="AI8" i="6" s="1"/>
  <c r="R8" i="6"/>
  <c r="AG7" i="6"/>
  <c r="AD7" i="6"/>
  <c r="R7" i="6"/>
  <c r="Q7" i="6"/>
  <c r="O7" i="6"/>
  <c r="N7" i="6" s="1"/>
  <c r="Q12" i="7"/>
  <c r="Q17" i="7"/>
  <c r="AK12" i="6" l="1"/>
  <c r="AJ12" i="6" s="1"/>
  <c r="AI10" i="7"/>
  <c r="AH10" i="7" s="1"/>
  <c r="AI7" i="6"/>
  <c r="AH7" i="6" s="1"/>
  <c r="AG12" i="7"/>
  <c r="AF12" i="7" s="1"/>
  <c r="AG9" i="7"/>
  <c r="AF9" i="7" s="1"/>
  <c r="AI15" i="7"/>
  <c r="AH15" i="7" s="1"/>
  <c r="AG16" i="7"/>
  <c r="AF16" i="7" s="1"/>
  <c r="AG14" i="7"/>
  <c r="AF14" i="7" s="1"/>
  <c r="AI7" i="7"/>
  <c r="AH7" i="7" s="1"/>
  <c r="AI20" i="7"/>
  <c r="AH20" i="7" s="1"/>
  <c r="AI18" i="7"/>
  <c r="AH18" i="7" s="1"/>
  <c r="AG8" i="7"/>
  <c r="AF8" i="7" s="1"/>
  <c r="AG13" i="7"/>
  <c r="AF13" i="7" s="1"/>
  <c r="AI17" i="7"/>
  <c r="AH17" i="7" s="1"/>
  <c r="AI19" i="7"/>
  <c r="AH19" i="7" s="1"/>
  <c r="AI21" i="7"/>
  <c r="AH21" i="7" s="1"/>
  <c r="P17" i="7"/>
  <c r="AG5" i="7"/>
  <c r="AF5" i="7" s="1"/>
  <c r="AG6" i="7"/>
  <c r="AF6" i="7" s="1"/>
  <c r="AG11" i="7"/>
  <c r="AF11" i="7" s="1"/>
  <c r="AK8" i="6"/>
  <c r="AJ8" i="6" s="1"/>
  <c r="AK7" i="6"/>
  <c r="AJ7" i="6" s="1"/>
  <c r="AI12" i="6"/>
  <c r="AH12" i="6" s="1"/>
  <c r="O7" i="7"/>
  <c r="O5" i="7"/>
  <c r="Q7" i="7"/>
  <c r="AJ11" i="7"/>
  <c r="Q11" i="7"/>
  <c r="AJ6" i="7"/>
  <c r="AJ9" i="7"/>
  <c r="AJ16" i="7"/>
  <c r="AJ10" i="7"/>
  <c r="AJ15" i="7"/>
  <c r="AJ19" i="7"/>
  <c r="AJ7" i="7"/>
  <c r="AJ8" i="7"/>
  <c r="AJ20" i="7"/>
  <c r="AJ21" i="7"/>
  <c r="AJ5" i="7"/>
  <c r="AJ12" i="7"/>
  <c r="AJ14" i="7"/>
  <c r="AJ13" i="7"/>
  <c r="AJ18" i="7"/>
  <c r="AJ17" i="7"/>
  <c r="AI15" i="6" l="1"/>
  <c r="AH15" i="6" s="1"/>
  <c r="AK15" i="6"/>
  <c r="AJ15" i="6" s="1"/>
  <c r="P7" i="7"/>
  <c r="P5" i="7"/>
  <c r="AV4" i="2" l="1"/>
  <c r="AH11" i="2" l="1"/>
  <c r="AI11" i="2"/>
  <c r="AH13" i="2" l="1"/>
  <c r="AH5" i="2" l="1"/>
  <c r="AI3" i="2" l="1"/>
  <c r="AH3" i="2" s="1"/>
  <c r="R7" i="2" l="1"/>
  <c r="R6" i="2"/>
  <c r="R5" i="2"/>
  <c r="R4" i="2"/>
  <c r="R3" i="2"/>
  <c r="W2" i="2"/>
  <c r="V2" i="2"/>
  <c r="U2" i="2"/>
  <c r="T2" i="2"/>
  <c r="S2" i="2"/>
  <c r="AL15" i="6"/>
  <c r="S7" i="6"/>
  <c r="U10" i="2"/>
  <c r="Q5" i="7"/>
  <c r="S12" i="6" l="1"/>
  <c r="AL7" i="6"/>
  <c r="AL12"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Palacios Muñoz, Lewis Jhossimar</author>
  </authors>
  <commentList>
    <comment ref="M5" authorId="0" shapeId="0" xr:uid="{6F4AE55E-B0C0-46DB-8420-4A22C61D973A}">
      <text>
        <r>
          <rPr>
            <sz val="9"/>
            <color indexed="81"/>
            <rFont val="Tahoma"/>
            <family val="2"/>
          </rPr>
          <t>Indicar el número de veces de ejecución de la actividad en el año.</t>
        </r>
      </text>
    </comment>
    <comment ref="Z6" authorId="0" shapeId="0" xr:uid="{D495210D-995D-4EE8-8039-E77F155CCC8A}">
      <text>
        <r>
          <rPr>
            <sz val="9"/>
            <color indexed="81"/>
            <rFont val="Tahoma"/>
            <family val="2"/>
          </rPr>
          <t>En caso de no poder ejecutar el propósito y/o método del control</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Palacios Muñoz, Lewis Jhossimar</author>
  </authors>
  <commentList>
    <comment ref="L3" authorId="0" shapeId="0" xr:uid="{5BE902FC-BC78-4F28-8F73-720BA69D1FF5}">
      <text>
        <r>
          <rPr>
            <sz val="9"/>
            <color indexed="81"/>
            <rFont val="Tahoma"/>
            <family val="2"/>
          </rPr>
          <t>Indicar el número de veces de ejecución de la actividad en el año.</t>
        </r>
      </text>
    </comment>
    <comment ref="X4" authorId="0" shapeId="0" xr:uid="{B6100B41-22E6-4B5E-91EC-00527338F679}">
      <text>
        <r>
          <rPr>
            <sz val="9"/>
            <color indexed="81"/>
            <rFont val="Tahoma"/>
            <family val="2"/>
          </rPr>
          <t>En caso de no poder ejecutar el propósito y/o método del control</t>
        </r>
      </text>
    </comment>
    <comment ref="Z4" authorId="0" shapeId="0" xr:uid="{96FE6285-DB4C-4C56-90FE-DE74BF404057}">
      <text>
        <r>
          <rPr>
            <sz val="9"/>
            <color indexed="81"/>
            <rFont val="Tahoma"/>
            <family val="2"/>
          </rPr>
          <t>Relacionar el nombre de la documentación que soporta la ejecución del control. (procedimiento, manual, documento externo.)</t>
        </r>
      </text>
    </comment>
  </commentList>
</comments>
</file>

<file path=xl/sharedStrings.xml><?xml version="1.0" encoding="utf-8"?>
<sst xmlns="http://schemas.openxmlformats.org/spreadsheetml/2006/main" count="601" uniqueCount="375">
  <si>
    <t>Impacto</t>
  </si>
  <si>
    <t>Clasificación del Riesgo</t>
  </si>
  <si>
    <t>Afectación</t>
  </si>
  <si>
    <t>Atributos</t>
  </si>
  <si>
    <t>Tratamiento</t>
  </si>
  <si>
    <t>Estado</t>
  </si>
  <si>
    <t>Tipo</t>
  </si>
  <si>
    <t>Implementación</t>
  </si>
  <si>
    <t>Documentación</t>
  </si>
  <si>
    <t>Frecuencia</t>
  </si>
  <si>
    <t>Evidencia</t>
  </si>
  <si>
    <t>objetivos_estrategicos</t>
  </si>
  <si>
    <t>Procesos</t>
  </si>
  <si>
    <t>impacto</t>
  </si>
  <si>
    <t>tratamiento_corrupcion</t>
  </si>
  <si>
    <t>Menor</t>
  </si>
  <si>
    <t>Moderado</t>
  </si>
  <si>
    <t>Mayor</t>
  </si>
  <si>
    <t>Catastrófico</t>
  </si>
  <si>
    <t>Reducir</t>
  </si>
  <si>
    <t>Compartir</t>
  </si>
  <si>
    <t>Alto</t>
  </si>
  <si>
    <t>Extremo</t>
  </si>
  <si>
    <t>Evitar</t>
  </si>
  <si>
    <t>Bajo</t>
  </si>
  <si>
    <t>Ejemplo formula calculo nivel riesgo</t>
  </si>
  <si>
    <t>Leve</t>
  </si>
  <si>
    <t>Muy Alta</t>
  </si>
  <si>
    <t>Alta</t>
  </si>
  <si>
    <t>Baja</t>
  </si>
  <si>
    <t>Muy Baja</t>
  </si>
  <si>
    <t>Media</t>
  </si>
  <si>
    <t>Económico</t>
  </si>
  <si>
    <t>Reputacional</t>
  </si>
  <si>
    <t>Económico y Reputacional</t>
  </si>
  <si>
    <t>Frecuencia de la Actividad</t>
  </si>
  <si>
    <t>Probabilidad</t>
  </si>
  <si>
    <t>Tabla Criterios para definir el nivel de impacto</t>
  </si>
  <si>
    <t>Afectación Económica (o presupuestal)</t>
  </si>
  <si>
    <t>Pérdida Reputacional</t>
  </si>
  <si>
    <t>Formula Probabilidad</t>
  </si>
  <si>
    <t xml:space="preserve">    Entre 50 y 100 SMLMV</t>
  </si>
  <si>
    <t xml:space="preserve">    Entre 100 y 500 SMLMV</t>
  </si>
  <si>
    <t xml:space="preserve">    Mayor a 500 SMLMV</t>
  </si>
  <si>
    <t xml:space="preserve">    Afectación menor a 10 SMLMV</t>
  </si>
  <si>
    <t xml:space="preserve">    Entre 10 y 50 SMLMV</t>
  </si>
  <si>
    <t>Frecuencia registrada</t>
  </si>
  <si>
    <t>Afectación registrada</t>
  </si>
  <si>
    <t>Formula impacto</t>
  </si>
  <si>
    <t>Preventivo</t>
  </si>
  <si>
    <t>Detectivo</t>
  </si>
  <si>
    <t>Correctivo</t>
  </si>
  <si>
    <t>Automático</t>
  </si>
  <si>
    <t>Manual</t>
  </si>
  <si>
    <t>Documentado</t>
  </si>
  <si>
    <t>Sin Documentar</t>
  </si>
  <si>
    <t>Continua</t>
  </si>
  <si>
    <t>Aleatoria</t>
  </si>
  <si>
    <t>Con Registro</t>
  </si>
  <si>
    <t>Sin Registro</t>
  </si>
  <si>
    <t>Reducir (mitigar)</t>
  </si>
  <si>
    <t>Finalizado</t>
  </si>
  <si>
    <t>En Curso</t>
  </si>
  <si>
    <t>Criterios de Impacto</t>
  </si>
  <si>
    <t>Probabilidad Valor</t>
  </si>
  <si>
    <t>Probalidad</t>
  </si>
  <si>
    <t>Tabla Atributos de para el diseño del control</t>
  </si>
  <si>
    <t>Características</t>
  </si>
  <si>
    <t>Descripción</t>
  </si>
  <si>
    <t>Peso</t>
  </si>
  <si>
    <t>Atributos de Eficiencia</t>
  </si>
  <si>
    <t>Va hacia las causas del riesgo, aseguran el resultado final esperado.</t>
  </si>
  <si>
    <t>Detecta que algo ocurre y devuelve el proceso a los controles preventivos.
Se pueden generar reprocesos.</t>
  </si>
  <si>
    <t>Dado que permiten reducir el impacto de la materialización del riesgo, tienen un costo en su implementación.</t>
  </si>
  <si>
    <t>Son actividades de procesamiento o validación de información que se ejecutan por un sistema y/o aplicativo de manera automática sin la intervención de personas para su realización.</t>
  </si>
  <si>
    <t>Controles que son ejecutados por una persona., tiene implícito el error humano.</t>
  </si>
  <si>
    <r>
      <rPr>
        <b/>
        <sz val="12"/>
        <color theme="9" tint="-0.249977111117893"/>
        <rFont val="Arial Narrow"/>
        <family val="2"/>
      </rPr>
      <t>*</t>
    </r>
    <r>
      <rPr>
        <b/>
        <sz val="12"/>
        <rFont val="Arial Narrow"/>
        <family val="2"/>
      </rPr>
      <t>Atributos de</t>
    </r>
    <r>
      <rPr>
        <b/>
        <sz val="12"/>
        <color theme="9" tint="-0.249977111117893"/>
        <rFont val="Arial Narrow"/>
        <family val="2"/>
      </rPr>
      <t xml:space="preserve"> </t>
    </r>
    <r>
      <rPr>
        <b/>
        <sz val="12"/>
        <color rgb="FF000000"/>
        <rFont val="Arial Narrow"/>
        <family val="2"/>
      </rPr>
      <t>Formalización</t>
    </r>
  </si>
  <si>
    <t>Controles que están documentados en el proceso, ya sea en manuales, procedimientos, flujogramas o cualquier otro documento propio del proceso.</t>
  </si>
  <si>
    <t>-</t>
  </si>
  <si>
    <t>Identifica a los controles que pese a que se ejecutan en el proceso no se encuentran documentados en ningún documento propio del proceso</t>
  </si>
  <si>
    <t>Este atributo identifica a los controles que se ejecutan siempre que se realiza la actividad originadora del riesgo.</t>
  </si>
  <si>
    <t>Este atributo identifica a los controles que no siempre se ejecutan cuando se realiza la actividad originadora del riesgo</t>
  </si>
  <si>
    <t>El control deja un registro que permite evidenciar la ejecución del control</t>
  </si>
  <si>
    <t>El control no deja registro de la ejecución del control</t>
  </si>
  <si>
    <r>
      <rPr>
        <b/>
        <sz val="12"/>
        <color theme="9" tint="-0.249977111117893"/>
        <rFont val="Arial Narrow"/>
        <family val="2"/>
      </rPr>
      <t>*Nota 1:</t>
    </r>
    <r>
      <rPr>
        <sz val="12"/>
        <color theme="1"/>
        <rFont val="Arial Narrow"/>
        <family val="2"/>
      </rPr>
      <t xml:space="preserve"> Los atributos de formalización se recogerán de manera informativa, con el fin de conocer el entorno del control y complementar el análisis con elementos cualitativos; éstos no tienen una incidencia directa en su efectividad. </t>
    </r>
  </si>
  <si>
    <t>VALORACIÓN</t>
  </si>
  <si>
    <t>TIPO</t>
  </si>
  <si>
    <t>IMPEMENTACIÓN</t>
  </si>
  <si>
    <t>Formula probabilidad residual</t>
  </si>
  <si>
    <t>Formula de probabilidad de acuerdo a frecuencia</t>
  </si>
  <si>
    <t xml:space="preserve"> probabilidad </t>
  </si>
  <si>
    <t>Objetivo Procesos</t>
  </si>
  <si>
    <t>1. Identificación del riesgo</t>
  </si>
  <si>
    <t>2. Análisis del riesgo inherente</t>
  </si>
  <si>
    <t>3. Evaluación del riesgo - Valoración de los controles</t>
  </si>
  <si>
    <t>4. Evaluación del riesgo - Nivel del riesgo residual</t>
  </si>
  <si>
    <t>5. Plan de Acción</t>
  </si>
  <si>
    <t>Diligencie el número del consecutivo del riesgo.</t>
  </si>
  <si>
    <t>Describa las circunstancias o situaciones más evidentes sobre las cuales se presenta el riesgo, las mismas no constituyen la causa principal o base para que se presente el riesgo</t>
  </si>
  <si>
    <t>A. Referencia</t>
  </si>
  <si>
    <t>B. Proceso</t>
  </si>
  <si>
    <t>C. Objetivo Estratégico</t>
  </si>
  <si>
    <t>D. Objetivo Proceso</t>
  </si>
  <si>
    <t>A. No. Control</t>
  </si>
  <si>
    <t>A. Probabilidad Residual Final</t>
  </si>
  <si>
    <t>B. Valor Probabilidad Residual Final</t>
  </si>
  <si>
    <t>C. Impacto Residual Final</t>
  </si>
  <si>
    <t>D. Valor Probabilidad Residual Final</t>
  </si>
  <si>
    <t>E. Zona de Riesgo Final</t>
  </si>
  <si>
    <t>F. Tratamiento</t>
  </si>
  <si>
    <t>A. Plan de Acción</t>
  </si>
  <si>
    <t>Seleccione de la lista desplegable el objetivo estratégico afectado por el riesgo identificado.</t>
  </si>
  <si>
    <t>Seleccione de la lista desplegable el proceso de la SDS correspondiente.</t>
  </si>
  <si>
    <t>A. Frecuencia con la cual se realiza la actividad</t>
  </si>
  <si>
    <t>B. Probabilidad Inherente</t>
  </si>
  <si>
    <t>C. Valor Probabilidad Inherente</t>
  </si>
  <si>
    <t>D. Criterios de Impacto</t>
  </si>
  <si>
    <t>Determine el número de veces de ejecución de la actividad durante el año. (De este modo, la probabilidad inherente será el número de veces que se pasa por el punto de riesgo en el periodo de 1 año).</t>
  </si>
  <si>
    <t>Diligencie el número del consecutivo del control.</t>
  </si>
  <si>
    <t>Seleccione de la lista desplegable el tipo de control.</t>
  </si>
  <si>
    <t>Seleccione de la lista desplegable la forma como se ejecuta el control.</t>
  </si>
  <si>
    <t xml:space="preserve">    Afecta la imagen de alguna área de la organización</t>
  </si>
  <si>
    <t xml:space="preserve">    Afecta la imagen de la entidad con algunos usuarios de relevancia frente al logro de los objetivos</t>
  </si>
  <si>
    <t xml:space="preserve">    Afecta la imagen de la entidad a nivel nacional, con efecto publicitarios sostenible a nivel país</t>
  </si>
  <si>
    <t>F. Valor Impacto Inherente</t>
  </si>
  <si>
    <t>G. Zona de Riesgo Inherente</t>
  </si>
  <si>
    <t xml:space="preserve">    Afecta la imagen de la entidad internamente, de conocimiento general, nivel interno, de junta directiva y accionistas y/o de proveedores</t>
  </si>
  <si>
    <t xml:space="preserve">    Afecta la imagen de la entidad con efecto publicitario sostenido a nivel de sector administrativo, nivel departamental o municipal</t>
  </si>
  <si>
    <t>Descripción del Control</t>
  </si>
  <si>
    <t>E. Impacto 
Inherente</t>
  </si>
  <si>
    <t>F. Zona de Riesgo Inherente</t>
  </si>
  <si>
    <t>Ejecución y Administración de procesos</t>
  </si>
  <si>
    <t>B. Fecha Implementación</t>
  </si>
  <si>
    <t>C. Fecha Seguimiento</t>
  </si>
  <si>
    <t>D. Seguimiento</t>
  </si>
  <si>
    <t>E. Acción de Contingencia ante Posible Materialización</t>
  </si>
  <si>
    <t>D. Periodicidad
¿Cada cuanto?</t>
  </si>
  <si>
    <t>H. Evidencia</t>
  </si>
  <si>
    <t>I. Documentación</t>
  </si>
  <si>
    <t>F. Método
¿Cómo?</t>
  </si>
  <si>
    <t>G. Reacción
¿Qué hacer en caso de?</t>
  </si>
  <si>
    <t>E. Propósito
¿Qué?</t>
  </si>
  <si>
    <t>C. Responsable
¿Quién?</t>
  </si>
  <si>
    <t>D. Impacto 
Inherente
(Hoja Impacto R. Corrupción)</t>
  </si>
  <si>
    <t>B. Nombre del Control</t>
  </si>
  <si>
    <t>Seleccione de la lista despegable el tipo de riesgo identificado.</t>
  </si>
  <si>
    <t>E. Impacto Inherente</t>
  </si>
  <si>
    <t>Indique la frecuencia con la que se debe ejecutar el control.</t>
  </si>
  <si>
    <t>Realice la descripción de la actividad del control.</t>
  </si>
  <si>
    <t>Indique cual será el registro de la ejecución del control.</t>
  </si>
  <si>
    <t>Seleccione de la lista desplegable la decisión frente al nivel de riesgo residual.</t>
  </si>
  <si>
    <t>Seleccione de la lista desplegable el impacto económico o reputacional ocasionado con la materialización del riesgo. (Cuando se presenten ambos impactos para un riesgo, tanto económico como reputacional con diferente niveles, se debe seleccionar el criterio con el más alto impacto). Para la matriz de riesgos de corrupción se responden las preguntas de la hoja de Excel "Impacto Riesgo de Corrupción".</t>
  </si>
  <si>
    <t>Realice la descripción del riesgo iniciando con la frase "Posibilidad de" seguido de la siguiente estructura:
Impacto (¿Qué?) + Causa Inmediata (¿Cómo?)+ Causa Raíz (¿Por qué?)
Lo anterior permite entender la forma como se puede manifestar el riesgo, así como sus causas inmediatas y causas principales o raíz.</t>
  </si>
  <si>
    <t>Celda automática. Se auto diligencia al diligenciar el número de veces de ejecución de la actividad durante el año.</t>
  </si>
  <si>
    <t>Celda automática. Se auto diligencia al seleccionar el criterio de impacto para la matriz de riesgos de gestión. En la matriz de riesgos de corrupción se auto diligencia al responder las preguntas de la hoja de Excel  "Impacto Riesgo de Corrupción".</t>
  </si>
  <si>
    <t>Celda automática. Se auto diligencia al seleccionar el criterio de impacto.</t>
  </si>
  <si>
    <t>Celda automática. Se auto diligencia al registrar la frecuencia de la actividad y el criterio de impacto o al responder las preguntas de la hoja de Excel "Impacto Riesgo de Corrupción", según sea el caso.</t>
  </si>
  <si>
    <t>Celda automática. Se auto diligencia al seleccionar en los atributos el D. Tipo del control.</t>
  </si>
  <si>
    <t>Celda automática. Se auto diligencia al seleccionar las columnas D. Tipo y E. Implementación de los controles, generando un valor de calificación.</t>
  </si>
  <si>
    <t>Celda automática. Se auto diligencia al seleccionar D. Tipo y E. Implementación de los controles.</t>
  </si>
  <si>
    <t>Celda automática. Se auto diligencia al seleccionar el proceso correspondiente de la SDS.</t>
  </si>
  <si>
    <t>E. Valor impacto Inherente</t>
  </si>
  <si>
    <t>Identifique el cargo y/o rol del servidor que ejecuta el control, en caso de que sean controles automáticos se identificará el sistema que realiza la actividad.</t>
  </si>
  <si>
    <t>E. Acción de Contingencia ante Posible Materialización del Riesgo</t>
  </si>
  <si>
    <t>1. IDENTIFICACIÓN DEL RIESGO</t>
  </si>
  <si>
    <t>2. ANÁLISIS DEL RIESGO INHERENTE</t>
  </si>
  <si>
    <t>4. EVALUACIÓN DEL RIESGO - NIVEL DEL RIESGO RESIDUAL</t>
  </si>
  <si>
    <t>5. PLAN DE ACCIÓN</t>
  </si>
  <si>
    <t>Elaboró</t>
  </si>
  <si>
    <t>Aprobó:</t>
  </si>
  <si>
    <t>Versión</t>
  </si>
  <si>
    <t>Fecha</t>
  </si>
  <si>
    <t xml:space="preserve">Descripción </t>
  </si>
  <si>
    <t xml:space="preserve">Nombre: </t>
  </si>
  <si>
    <t xml:space="preserve">Cargo: </t>
  </si>
  <si>
    <t xml:space="preserve">Firma: </t>
  </si>
  <si>
    <t>Control de Cambios</t>
  </si>
  <si>
    <t>3. EVALUACIÓN DEL RIESGO - VALORACIÓN DE LOS CONTROLES</t>
  </si>
  <si>
    <t>4. EVALUACIÓN DEL RIESGO - NIVEL DEL RIESGO DEL RESIDUAL</t>
  </si>
  <si>
    <t>F. Tratamiento
(Seleccionar)</t>
  </si>
  <si>
    <r>
      <t xml:space="preserve">B. Proceso
</t>
    </r>
    <r>
      <rPr>
        <sz val="9"/>
        <color theme="1"/>
        <rFont val="Arial"/>
        <family val="2"/>
      </rPr>
      <t>(Seleccionar)</t>
    </r>
  </si>
  <si>
    <r>
      <t xml:space="preserve">C. Objetivo Estratégico
</t>
    </r>
    <r>
      <rPr>
        <sz val="9"/>
        <color theme="1"/>
        <rFont val="Arial"/>
        <family val="2"/>
      </rPr>
      <t>(Seleccionar)</t>
    </r>
  </si>
  <si>
    <r>
      <t xml:space="preserve">D. Criterios de Impacto
</t>
    </r>
    <r>
      <rPr>
        <sz val="9"/>
        <color theme="1"/>
        <rFont val="Arial"/>
        <family val="2"/>
      </rPr>
      <t>(Seleccionar)</t>
    </r>
  </si>
  <si>
    <t>Indicador (Nº de veces que se materializo el riesgo)</t>
  </si>
  <si>
    <t>RESPUESTAS IMPACTO CORRUPCIÓN</t>
  </si>
  <si>
    <t>SI</t>
  </si>
  <si>
    <t>NO</t>
  </si>
  <si>
    <t>J. Recursos</t>
  </si>
  <si>
    <t>J. Recursos (humanos, tecnológicos, etc.)</t>
  </si>
  <si>
    <t>K. Afectación</t>
  </si>
  <si>
    <t>L. Tipo
(Seleccionar)</t>
  </si>
  <si>
    <t>M. Implementación
(Seleccionar)</t>
  </si>
  <si>
    <t>N. Calificación</t>
  </si>
  <si>
    <t>L. Tipo</t>
  </si>
  <si>
    <t>M. Implementación</t>
  </si>
  <si>
    <t>I. Descripción del Riesgo</t>
  </si>
  <si>
    <t>K. Clasificación del Riesgo</t>
  </si>
  <si>
    <r>
      <t xml:space="preserve">K. Clasificación del Riesgo
</t>
    </r>
    <r>
      <rPr>
        <sz val="9"/>
        <color theme="1"/>
        <rFont val="Arial"/>
        <family val="2"/>
      </rPr>
      <t>(Seleccionar)</t>
    </r>
  </si>
  <si>
    <t>Establezca como se realiza la actividad de control.</t>
  </si>
  <si>
    <t>Describa que hacer en caso de detectarse desviaciones debido a no poder ejecutar el propósito y/o método del control.</t>
  </si>
  <si>
    <t xml:space="preserve">Establecer actividades complementarias para los controles mitigando el riesgo residual. El plan de acción se establece para el tratamiento de reducir (mitigar). </t>
  </si>
  <si>
    <t>Establecer acciones de contingencia, que disminuyan el impacto y/o definan el camino a seguir luego de su materialización</t>
  </si>
  <si>
    <t>Relacionar el número de veces que se materializo el riesgo.</t>
  </si>
  <si>
    <t>Relacionar fecha de implementación</t>
  </si>
  <si>
    <t>Relacionar fecha de seguimiento</t>
  </si>
  <si>
    <t>Indicador (# de veces que se materializo el riesgo)</t>
  </si>
  <si>
    <t>Relacione los recursos utilizados para la ejecución del control (humanos, tecnológicos, etc.)</t>
  </si>
  <si>
    <t>Relacione el nombre de la documentación que soporta la ejecución del control. (procedimiento, manual, documento externo.)</t>
  </si>
  <si>
    <t>C. Responsable ¿Quién?</t>
  </si>
  <si>
    <t>D. Periodicidad ¿Cada cuanto?</t>
  </si>
  <si>
    <t>E. Propósito ¿Qué?</t>
  </si>
  <si>
    <t>F. Método ¿Cómo?</t>
  </si>
  <si>
    <t>G. Reacción ¿Qué hacer en caso de?</t>
  </si>
  <si>
    <t>B. Descripción del control</t>
  </si>
  <si>
    <r>
      <rPr>
        <b/>
        <u/>
        <sz val="11"/>
        <color theme="1"/>
        <rFont val="Calibri"/>
        <family val="2"/>
        <scheme val="minor"/>
      </rPr>
      <t xml:space="preserve">Acción </t>
    </r>
    <r>
      <rPr>
        <sz val="11"/>
        <color theme="1"/>
        <rFont val="Calibri"/>
        <family val="2"/>
        <scheme val="minor"/>
      </rPr>
      <t xml:space="preserve">(se determina mediante verbos que indican la acción que deben realizar como parte del control).
</t>
    </r>
    <r>
      <rPr>
        <b/>
        <u/>
        <sz val="11"/>
        <color theme="1"/>
        <rFont val="Calibri"/>
        <family val="2"/>
        <scheme val="minor"/>
      </rPr>
      <t>Complemento</t>
    </r>
    <r>
      <rPr>
        <sz val="11"/>
        <color theme="1"/>
        <rFont val="Calibri"/>
        <family val="2"/>
        <scheme val="minor"/>
      </rPr>
      <t xml:space="preserve"> (corresponde a los detalles que permiten identificar claramente el objeto del control).
Ejemplo:
Acción: verifica que la información suministrada por el proveedor corresponda con los requisitos establecidos acorde con el tipo de contratación,
Complmento: a través de una lista de chequeo donde están los requisitos de información y la revisa con la información física suministrada por el proveedor, los contratos que cumplen son registrados en el sistema de información de contratación.</t>
    </r>
  </si>
  <si>
    <t>F. Impacto</t>
  </si>
  <si>
    <t>G. Causa Inmediata</t>
  </si>
  <si>
    <t>Seleccione la(s) consecuencia(s) que puede ocasionar a la organización la materialización del riesgo.
Económico: 
Reputacional: Posibilidad de ocurrencia de un evento que afecte la imagen, buen nombre o reputación de una organización, ante sus clientes y partes interesadas.</t>
  </si>
  <si>
    <t xml:space="preserve">    Afectación menor a 10 SMLMV/Afecta la imagen de alguna área de la organización</t>
  </si>
  <si>
    <t xml:space="preserve">    Entre 100 y 500 SMLMV/Afecta la imagen de la entidad con efecto publicitario sostenido a nivel de sector administrativo, nivel departamental o municipal</t>
  </si>
  <si>
    <t xml:space="preserve">    Mayor a 500 SMLMV/ Afecta la imagen de la entidad a nivel nacional, con efecto publicitarios sostenible a nivel país</t>
  </si>
  <si>
    <t xml:space="preserve">    Entre 50 y 100 SMLMV/Afecta la imagen de la entidad con algunos usuarios de relevancia frente al logro de los objetivos</t>
  </si>
  <si>
    <t xml:space="preserve">    Entre 10 y 50 SMLMV/Afecta la imagen de la entidad internamente, de conocimiento general, nivel interno, de junta directiva y accionistas y/o de proveedores</t>
  </si>
  <si>
    <t>Tipo de control</t>
  </si>
  <si>
    <t>Tipo de Riesgos de Corrupción</t>
  </si>
  <si>
    <t>Factor de Riesgo</t>
  </si>
  <si>
    <t>Tecnólogia</t>
  </si>
  <si>
    <t>Infraestructuta</t>
  </si>
  <si>
    <t>Evento Externo</t>
  </si>
  <si>
    <r>
      <t xml:space="preserve">J. Factor de Riesgo
</t>
    </r>
    <r>
      <rPr>
        <sz val="9"/>
        <color theme="1"/>
        <rFont val="Arial"/>
        <family val="2"/>
      </rPr>
      <t>(Seleccionar)</t>
    </r>
  </si>
  <si>
    <t>Describa de forma concreta la causa principal o básica, correspondiente a las razones por la cuales se puede presentar el riesgo, son la base para la identificación de controles en la etapa de valoración del riesgo.</t>
  </si>
  <si>
    <t>J. Factor de Riesgo</t>
  </si>
  <si>
    <r>
      <t xml:space="preserve">I. Descripción del Riesgo
</t>
    </r>
    <r>
      <rPr>
        <b/>
        <sz val="7"/>
        <color theme="1"/>
        <rFont val="Arial"/>
        <family val="2"/>
      </rPr>
      <t>(Posibilidad de)</t>
    </r>
  </si>
  <si>
    <t>H. Causa Raíz</t>
  </si>
  <si>
    <r>
      <t xml:space="preserve">F. Impacto
</t>
    </r>
    <r>
      <rPr>
        <sz val="9"/>
        <color theme="1"/>
        <rFont val="Arial"/>
        <family val="2"/>
      </rPr>
      <t>(Seleccionar)</t>
    </r>
  </si>
  <si>
    <t>Seleccione de la lista desplegable la clasificación del riesgo identificado:
* Ejecución y administración de procesos: Pérdidas derivadas de errores en la ejecución y administración de procesos.
* Fraude externo: Pérdida derivada de actos de fraude por personas ajenas a la organización (no participa personal de la entidad).
* Fraude interno: Pérdida debido a actos de fraude, actuaciones irregulares, comisión de hechos delictivos abuso de confianza, apropiación indebida, incumplimiento de regulaciones legales o internas de la entidad en las cuales está involucrado por lo menos 1 participante interno de la organización, son realizadas de forma intencional y/o con ánimo de lucro para sí mismo o para terceros.
* Fallas tecnológicas: Errores en hardware, software, telecomunicaciones, interrupción de servicios básicos.
* Relaciones laborales: Pérdidas que surgen de acciones contrarias a las leyes o acuerdos de empleo, salud o seguridad, del pago de demandas por daños personales o de discriminación.
* Usuarios, productos y prácticas: Fallas negligentes o involuntarias de las obligaciones frente a los usuarios y que impiden satisfacer una obligación profesional frente a éstos.
* Daños a activos fijos/eventos externos: Pérdida por daños o extravíos de los activos fijos por desastres naturales u otros riesgos/eventos externos como atentados, vandalismo, orden público.</t>
  </si>
  <si>
    <t>MAPA DE RIESGOS DE CORRUPCIÓN</t>
  </si>
  <si>
    <t>MAPA DE RIESGOS DE GESTIÓN</t>
  </si>
  <si>
    <t>Reducir (Transferir)</t>
  </si>
  <si>
    <t>La actividad que conlleva el riesgo se ejecuta como máximos 4 veces por año</t>
  </si>
  <si>
    <t>La actividad que conlleva el riesgo se ejecuta mínimo 150 veces al año y máximo 300 veces por año</t>
  </si>
  <si>
    <t>La actividad que conlleva el riesgo se ejecuta más de 300 veces por año</t>
  </si>
  <si>
    <t>La actividad que conlleva el riesgo se ejecuta de 5 a 24 veces por año</t>
  </si>
  <si>
    <t>La actividad que conlleva el riesgo se ejecuta de 24 a 150 veces por año</t>
  </si>
  <si>
    <t>Direccionamiento Estratégico</t>
  </si>
  <si>
    <t>Comunicación Estratégica</t>
  </si>
  <si>
    <t>Gestión Estratégica de TI</t>
  </si>
  <si>
    <t>Fomulación y Seguimiento de Políticas Públicas</t>
  </si>
  <si>
    <t>Promoción de Agentes y Prácticas Culturales y recreodeportivas</t>
  </si>
  <si>
    <t>Gestión del Conocimiento</t>
  </si>
  <si>
    <t>Participación Ciudadana</t>
  </si>
  <si>
    <t>Apropiación de la Infraestructura Cultural y Patrimonial</t>
  </si>
  <si>
    <t>Gestión Administrativa</t>
  </si>
  <si>
    <t>Gestión de Talento Humano</t>
  </si>
  <si>
    <t>Gestión Documental</t>
  </si>
  <si>
    <t>Gestión Financiera</t>
  </si>
  <si>
    <t>Relación con la ciudadanía</t>
  </si>
  <si>
    <t>Gestión Jurídica</t>
  </si>
  <si>
    <t>Gestión Operatica de TI</t>
  </si>
  <si>
    <t>Seguimiento y Evaluación de la Gestión</t>
  </si>
  <si>
    <t>1. Generar mejores condiciones de convivencia, respeto y cuidado a través de acciones de participación, arte en espacio público, transformación social y construcción de paz.</t>
  </si>
  <si>
    <t>2. Fortalecer la implementación del enfoque de cultura ciudadana con el fin de promover cambios voluntarios de comportamiento para resolver colectivamente los problemas de Bogotá-Región, reconociendo el poder de transformación social desde la agencia de la ciudadanía y a través del trabajo corresponsable e intersectorial entre lo público, privado y comunitario.</t>
  </si>
  <si>
    <t>3. Fortalecer y cualificar los procesos de participación y movilización social en las dinámicas y los asuntos culturales de la ciudad.</t>
  </si>
  <si>
    <t>4. Ampliar las opciones y oportunidades para la creación y sostenibilidad de iniciativas culturales y recreo- deportivas generadas por las organizaciones comunitarias, los agentes y profesionales del sector.</t>
  </si>
  <si>
    <t>5. Asegurar el acceso, inclusión y participación efectiva de la ciudadanía en infraestructura, recursos y prácticas para la lectura, la escritura, la oralidad, las artes y la cultura, con el fin de fortalecer una sociedad más justa, autónoma e incluyente.</t>
  </si>
  <si>
    <t>6. Ampliar la oferta de cobertura y calidad en la formación artística, cultural y de habilidades creativas a los agentes del sector, las organizaciones comunitarias y los ciudadanos.</t>
  </si>
  <si>
    <t>7. Promover el acceso, uso y goce efectivo del patrimonio cultural material e inmaterial de la ciudad y las infraestructuras culturales y deportivas en condicionesde equidad.</t>
  </si>
  <si>
    <t>8. Fortalecer los procesos de la entidad para la satisfacción de la ciudadanía y la generación de valor público con criterios de calidad, innovación y eficiencia de manera sistémica y progresiva.</t>
  </si>
  <si>
    <t>9. Consolidar el posicionamiento cultural, artístico, patrimonial y recreodeportivo de la ciudad a nivel internacional.</t>
  </si>
  <si>
    <t xml:space="preserve">10. Realizar alianzas, optimizar y disponer los recursos físicos, tecnológicos, jurídicos, económicos y humanos de la entidad para el cumpliendo de los objetivos institucionales en beneficio de la ciudadanía.  </t>
  </si>
  <si>
    <t>11. Fomentar la generación de capacidades de creación e innovación institucional para mejorar el desempeño integral de la entidad con soluciones efectivas a las necesidades y expectativas de la ciudadanía y grupos de interés.</t>
  </si>
  <si>
    <t>E. Actividades Claves</t>
  </si>
  <si>
    <t>Describa las actividades dentro del flujo del proceso donde existe evidencia o se tienen indicios de que pueden ocurrir eventos de riesgo de gestión y deben mantenerse bajo control para asegurar que el proceso cumpla con su objetivo.</t>
  </si>
  <si>
    <t xml:space="preserve">E. Actividades claves en las que puede ocurrir un riesgo de Corrupción </t>
  </si>
  <si>
    <t>Daño antijurídico</t>
  </si>
  <si>
    <t>Fraude interno</t>
  </si>
  <si>
    <t>Fallas tecnológicas</t>
  </si>
  <si>
    <t>Tabla Criterios para definir el nivel de probabilidad (Gestión)</t>
  </si>
  <si>
    <t xml:space="preserve">INSTRUCCIONES PARA DILIGENCIAR EL  MAPA DE RIESGOS GESTIÓN </t>
  </si>
  <si>
    <t>Describir las actividades adelantas del plan de acción.</t>
  </si>
  <si>
    <t>Recursos Humanos</t>
  </si>
  <si>
    <t xml:space="preserve">Daños activos fijos </t>
  </si>
  <si>
    <t>Fraude externo</t>
  </si>
  <si>
    <t>Proveedores</t>
  </si>
  <si>
    <t>Relaciones Laborales</t>
  </si>
  <si>
    <t>Productos o servicios y prácticas de la entidad</t>
  </si>
  <si>
    <t>Indicador (Nº de veces que se ha materializado)</t>
  </si>
  <si>
    <t xml:space="preserve"> Actividades claves </t>
  </si>
  <si>
    <t>G. Acción de Contingencia ante Posible Materialización del Riesgo</t>
  </si>
  <si>
    <t>A.  Acción</t>
  </si>
  <si>
    <t>B. Tareas</t>
  </si>
  <si>
    <t xml:space="preserve"> C. Responsables</t>
  </si>
  <si>
    <t>D. Fecha Implementación</t>
  </si>
  <si>
    <t>E. Medio de Verificación</t>
  </si>
  <si>
    <t xml:space="preserve">E. Actividades claves en las que puede ocurrir un riesgo </t>
  </si>
  <si>
    <r>
      <t xml:space="preserve">1. IDENTIFICACIÓN DEL RIESGO </t>
    </r>
    <r>
      <rPr>
        <b/>
        <sz val="8"/>
        <color theme="0"/>
        <rFont val="Arial"/>
        <family val="2"/>
      </rPr>
      <t>(informaciòn analizada previamente en el DES-MN-02-FR-01 Análisis de Identificación de riesgos de gestión)</t>
    </r>
  </si>
  <si>
    <t>Indicador (Nº de veces que se realiza la actividad clave durante año)</t>
  </si>
  <si>
    <t xml:space="preserve">Código: </t>
  </si>
  <si>
    <t>Versión:</t>
  </si>
  <si>
    <t>Fecha:</t>
  </si>
  <si>
    <t>DES-MN-02-FR-02</t>
  </si>
  <si>
    <t>Implementar estrategias, acciones o proyectos para el mejoramiento de la infraestructura cultural, así como, para el fortalecimiento y apropiación del patrimonio cultural de Bogotá.</t>
  </si>
  <si>
    <t xml:space="preserve">respuesta inoportuna a la solicitud de declaratoria, revocatoria o cambio de categoría </t>
  </si>
  <si>
    <t>Implementar las estrategias para el reconocimiento y valoración del patrimonio cultural</t>
  </si>
  <si>
    <t>A demanda</t>
  </si>
  <si>
    <t>Profesional Subdirección de Infraestructura y Patrimonio Cultural</t>
  </si>
  <si>
    <t>a demanda</t>
  </si>
  <si>
    <t>inadecuada asistencia técnica para el mejoramiento de la infraestructura cultural para la ciudad de Bogotá</t>
  </si>
  <si>
    <t>falta de estandarización de la asistencia técnica</t>
  </si>
  <si>
    <t>El profesional de la Subdirección de Infraestructura y Patrimonio cultural de la SCRD  realiza la verificación de los documentos remitidos en la solicitud, si los documentos no cumplen con los requisitos requiere subsanación. Se realiza visita técnicas para revisión de las condiciones del inmueble, dejando el registro radicado en ORFEO. Si la solicitud es para Declaratoria de BIC, el profesional designado por la SIPC citará a reunión interinstitucional con el IDPC para presentar la solicitud y aprobar la actualización de la Lista Indicativa. Se remite solicitud a la entidad competente dentro de los 30 dias calendario a partir de la recepición de la documenticòn completa</t>
  </si>
  <si>
    <t xml:space="preserve">Realizar el Control y seguimiento técnico de las solicitudes recibidas para dar trámite en los tiempos establecidos. </t>
  </si>
  <si>
    <t>Radicados Orfeo</t>
  </si>
  <si>
    <t>Recursos humanos y tecnológicos</t>
  </si>
  <si>
    <t>Recursos humanos</t>
  </si>
  <si>
    <t>Subdirección de Infraestructura y Patrimonio Cultural
Dirección de Arte, Cultura y Patrimonio</t>
  </si>
  <si>
    <t>Actas de concepto de viabilidad y Comité LEP</t>
  </si>
  <si>
    <t xml:space="preserve">Radicados orfeo
</t>
  </si>
  <si>
    <t>Radicados orfeo</t>
  </si>
  <si>
    <t>Procedimiento</t>
  </si>
  <si>
    <t>Diseñar e implementar el procedimiento para la Asistencia técnica de proyectos de Infraestructura Cultural</t>
  </si>
  <si>
    <t>Diseñar el procedimiento  Asistencia técnica de proyectos de Infraestructura Cultural</t>
  </si>
  <si>
    <t>Formalizar el procedimiento  Asistencia técnica de proyectos de Infraestructura Cultural</t>
  </si>
  <si>
    <t>Socializar el procedimiento  Asistencia técnica de proyectos de Infraestructura Cultural</t>
  </si>
  <si>
    <t>Profesionales SIPC
Enlace MIPG</t>
  </si>
  <si>
    <t xml:space="preserve">bajo fortalecimiento de la infraestructura cutural y patrimonial </t>
  </si>
  <si>
    <t>retrasos en la ejecución de los proyectos de infraestructura cultural</t>
  </si>
  <si>
    <r>
      <rPr>
        <b/>
        <sz val="9"/>
        <color theme="1"/>
        <rFont val="Arial"/>
        <family val="2"/>
      </rPr>
      <t>Fuente Proceso:</t>
    </r>
    <r>
      <rPr>
        <sz val="9"/>
        <color theme="1"/>
        <rFont val="Arial"/>
        <family val="2"/>
      </rPr>
      <t xml:space="preserve"> 
Desarrollar los proyectos de
infraestructura Cultural</t>
    </r>
  </si>
  <si>
    <r>
      <rPr>
        <b/>
        <sz val="9"/>
        <color theme="1"/>
        <rFont val="Arial"/>
        <family val="2"/>
      </rPr>
      <t xml:space="preserve">Fuente Proyecto: </t>
    </r>
    <r>
      <rPr>
        <sz val="9"/>
        <color theme="1"/>
        <rFont val="Arial"/>
        <family val="2"/>
      </rPr>
      <t xml:space="preserve">
Acompañar a los proyectos de
infraestructura Cultural</t>
    </r>
  </si>
  <si>
    <t>Posibilidad de afectación reputacional por bajo fortalecimiento de la infraestructura cutural y patrimonial  debido retrasos en la ejecución de los proyectos de infraestructura cultural</t>
  </si>
  <si>
    <t>Formalizar las actividades y el alcance de la asistencia tecnica</t>
  </si>
  <si>
    <t xml:space="preserve">recibir quejas o reclamaciones presentadas por los ciudadanos </t>
  </si>
  <si>
    <t>Posibilidad de afectación reputacional por recibir quejas o reclamaciones presentadas por los ciudadanos  debido a respuesta inoportuna a la solicitud de declaratoria, revocatoria o cambio de categoría</t>
  </si>
  <si>
    <t xml:space="preserve">Realizar seguimiento en en la matriz, relacionando las fechas de las acciones realizadas de entrada y salida en atención a las solicitudes recibidas. </t>
  </si>
  <si>
    <t>Oficios de solicitudes recibidas y de respuesta en atención a la solicitud</t>
  </si>
  <si>
    <t>Realizar un a alerta y priorizar la respuesta a la solicitud del tramite</t>
  </si>
  <si>
    <t>Realizar una alerta y priorizar las respuesta a la solicitud del tramite</t>
  </si>
  <si>
    <t>Actualizar el procedimiento Inclusión, Cambio de categoria o Exclusión de un Bien de Interes Cultural del Ambito Distrital</t>
  </si>
  <si>
    <t xml:space="preserve">Formalizar el procedimiento Declaratoria, Revocatoria o cambio de categoría </t>
  </si>
  <si>
    <t>Subdirección de Infraestructura y Patrimonio Cultural 
Enlace MIPG</t>
  </si>
  <si>
    <t>Divulgar las actividades para la realización del tramite</t>
  </si>
  <si>
    <t xml:space="preserve">Diseñar pieza de divulgación </t>
  </si>
  <si>
    <t>Publicar pieza de divulgación</t>
  </si>
  <si>
    <t>Pieza grafica</t>
  </si>
  <si>
    <t xml:space="preserve">Establecer el procedimiento para la asistencia técnica y realizar la socialización con el equipo de trabajo competente. </t>
  </si>
  <si>
    <t>Los profesionales de la Subdirección de Infraestructura y Patrimonio Cultural realizan la verificación y asistencia técnica para el mejoramiento de la infraestructura cultural para la ciudad de Bogotá</t>
  </si>
  <si>
    <t xml:space="preserve">Actas de reunión </t>
  </si>
  <si>
    <t>Realizar comité para la revisión y seguimiento de los proyectos de infraestructura cultural</t>
  </si>
  <si>
    <t xml:space="preserve">Realizar verificación de los requisitos por medio de lista de chequeo y emision de concepto de viabilidad. </t>
  </si>
  <si>
    <t>Establecer reunión de seguimiento del equipo tecnico para verificar las propuestas presentadas.</t>
  </si>
  <si>
    <t xml:space="preserve">Ajustar el procedimiento Declaratoria, Revocatoria o cambio de categoría </t>
  </si>
  <si>
    <t>Abril 2022
Julio de 2022</t>
  </si>
  <si>
    <t>Julio2022
Noviembre de 2022</t>
  </si>
  <si>
    <t>Evidencia de la publicación</t>
  </si>
  <si>
    <t>Los profesionales técnicos y juridicos de la Subdireccón de infraestructura y Patrimono Cultural y el Profesional financiero de la DACP realizan la verificación de los documentos de los proyectos de infraestructura cultural postulados, si esta bien, se realiza solicitud de subsanacion a los que haya a lugar, Se presentan los proyectos viables ante Cómite LEP.</t>
  </si>
  <si>
    <t xml:space="preserve">Evitar reprocesos por la selección de propuestas sin cumplir los requsitos establecidos. </t>
  </si>
  <si>
    <t>Manual de Banco de Proyectos
Procedimiento de la asignación de recursos</t>
  </si>
  <si>
    <t>Humanos</t>
  </si>
  <si>
    <t>Diseñar e implementar el  procedimiento de Banco de Proyecto LEP</t>
  </si>
  <si>
    <t xml:space="preserve">Diseñar e implementar el  procedimiento de Banco de Proyecto LEP </t>
  </si>
  <si>
    <t>Formalizar el procedimiento de Banco de Proyecto LEP</t>
  </si>
  <si>
    <t>Socializar el procedimiento de Banco de Proyecto LEP</t>
  </si>
  <si>
    <t xml:space="preserve">Julio 2022
Noviembre de 2022
</t>
  </si>
  <si>
    <t>Revisó OAP</t>
  </si>
  <si>
    <t>Firma:   Electrónica</t>
  </si>
  <si>
    <t>Nombre:
Karen Linares Ardila</t>
  </si>
  <si>
    <t>Nombre: 
Liliana Mercedes González Jinete
Iván Darío Quiñones Sánchez</t>
  </si>
  <si>
    <t>Cargo: 
Directora de Arte, Cultura y Patrimonio
Subdirector de Infraestructura y Patrimonio Cultural</t>
  </si>
  <si>
    <t>Cargo: 
Profesional Universitario – Subdirección de Gestión Cultural y Artística</t>
  </si>
  <si>
    <t>Se elaboro el mapa de riesgos de gestión del proceso  de Apropiación de la Infraestuctura y Patrimonio Cultural, de acuerdo con el mapa de procesos v9  y las directrices de la política de administración del riesgo y formatos establecidos para tal fin, se establecieron 2 riesgos en el mapa con su respectivo plan de acción ORFEO  Radicado no. 20223100052113.</t>
  </si>
  <si>
    <t>Nombre:
Ruth Yanina Bermúdez</t>
  </si>
  <si>
    <t>Cargo: Profesional de la OAP</t>
  </si>
  <si>
    <r>
      <t xml:space="preserve">Febrero 2022
Abril2022
</t>
    </r>
    <r>
      <rPr>
        <b/>
        <sz val="9"/>
        <color rgb="FFFF0000"/>
        <rFont val="Arial"/>
        <family val="2"/>
      </rPr>
      <t>Julio 2022 v2*</t>
    </r>
  </si>
  <si>
    <r>
      <t xml:space="preserve">Febrero 2022
Abril2022
</t>
    </r>
    <r>
      <rPr>
        <b/>
        <sz val="9"/>
        <color rgb="FFFF0000"/>
        <rFont val="Arial"/>
        <family val="2"/>
      </rPr>
      <t>Junio 2022 v2*</t>
    </r>
  </si>
  <si>
    <r>
      <t xml:space="preserve">Febrero 2022
Abril2022
</t>
    </r>
    <r>
      <rPr>
        <b/>
        <sz val="9"/>
        <color rgb="FFFF0000"/>
        <rFont val="Arial"/>
        <family val="2"/>
      </rPr>
      <t>Mayo 2022 v2*</t>
    </r>
  </si>
  <si>
    <t>Actualizar el Mapa de riesgos de gestión del proceso misional Apropiación de la Infraestructura y Patrimonio Cultural, actualizando las fechas de implementación  de  las acciones del Plan de acción del riesgo de gestión 2. ORFEO Radicado no. 20223100157493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</si>
</sst>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0"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sz val="9"/>
      <color theme="1"/>
      <name val="Arial"/>
      <family val="2"/>
    </font>
    <font>
      <sz val="11"/>
      <name val="Calibri"/>
      <family val="2"/>
      <scheme val="minor"/>
    </font>
    <font>
      <b/>
      <sz val="11"/>
      <color rgb="FF000000"/>
      <name val="Calibri"/>
      <family val="2"/>
      <scheme val="minor"/>
    </font>
    <font>
      <sz val="11"/>
      <color rgb="FF000000"/>
      <name val="Calibri"/>
      <family val="2"/>
      <scheme val="minor"/>
    </font>
    <font>
      <sz val="11"/>
      <color rgb="FFFFFFFF"/>
      <name val="Calibri"/>
      <family val="2"/>
      <scheme val="minor"/>
    </font>
    <font>
      <b/>
      <sz val="14"/>
      <color rgb="FF000000"/>
      <name val="Arial Narrow"/>
      <family val="2"/>
    </font>
    <font>
      <b/>
      <sz val="12"/>
      <color rgb="FF000000"/>
      <name val="Arial Narrow"/>
      <family val="2"/>
    </font>
    <font>
      <sz val="12"/>
      <color rgb="FF000000"/>
      <name val="Arial Narrow"/>
      <family val="2"/>
    </font>
    <font>
      <b/>
      <sz val="12"/>
      <color theme="9" tint="-0.249977111117893"/>
      <name val="Arial Narrow"/>
      <family val="2"/>
    </font>
    <font>
      <b/>
      <sz val="12"/>
      <name val="Arial Narrow"/>
      <family val="2"/>
    </font>
    <font>
      <sz val="12"/>
      <color theme="1"/>
      <name val="Arial Narrow"/>
      <family val="2"/>
    </font>
    <font>
      <sz val="11"/>
      <color theme="1"/>
      <name val="Calibri"/>
      <family val="2"/>
      <scheme val="minor"/>
    </font>
    <font>
      <b/>
      <sz val="11"/>
      <color theme="0"/>
      <name val="Calibri"/>
      <family val="2"/>
      <scheme val="minor"/>
    </font>
    <font>
      <sz val="11"/>
      <color rgb="FF000000"/>
      <name val="Calibri"/>
      <family val="2"/>
      <scheme val="minor"/>
    </font>
    <font>
      <b/>
      <sz val="20"/>
      <color theme="1"/>
      <name val="Calibri"/>
      <family val="2"/>
      <scheme val="minor"/>
    </font>
    <font>
      <sz val="8"/>
      <color theme="1"/>
      <name val="Arial"/>
      <family val="2"/>
    </font>
    <font>
      <sz val="11"/>
      <color theme="1"/>
      <name val="Arial"/>
      <family val="2"/>
    </font>
    <font>
      <b/>
      <sz val="9"/>
      <color theme="1"/>
      <name val="Arial"/>
      <family val="2"/>
    </font>
    <font>
      <b/>
      <sz val="11"/>
      <color theme="0"/>
      <name val="Arial"/>
      <family val="2"/>
    </font>
    <font>
      <b/>
      <sz val="12"/>
      <color theme="1"/>
      <name val="Arial"/>
      <family val="2"/>
    </font>
    <font>
      <b/>
      <sz val="12"/>
      <color theme="0"/>
      <name val="Arial"/>
      <family val="2"/>
    </font>
    <font>
      <sz val="9"/>
      <color indexed="81"/>
      <name val="Tahoma"/>
      <family val="2"/>
    </font>
    <font>
      <sz val="9"/>
      <name val="Arial"/>
      <family val="2"/>
    </font>
    <font>
      <b/>
      <sz val="12"/>
      <color theme="1"/>
      <name val="Calibri"/>
      <family val="2"/>
      <scheme val="minor"/>
    </font>
    <font>
      <b/>
      <sz val="10"/>
      <color theme="1"/>
      <name val="Calibri"/>
      <family val="2"/>
    </font>
    <font>
      <sz val="10"/>
      <color theme="1"/>
      <name val="Calibri"/>
      <family val="2"/>
    </font>
    <font>
      <b/>
      <u/>
      <sz val="11"/>
      <color theme="1"/>
      <name val="Calibri"/>
      <family val="2"/>
      <scheme val="minor"/>
    </font>
    <font>
      <b/>
      <sz val="7"/>
      <color theme="1"/>
      <name val="Arial"/>
      <family val="2"/>
    </font>
    <font>
      <sz val="11"/>
      <color theme="1"/>
      <name val="Calibri"/>
      <family val="2"/>
      <scheme val="minor"/>
    </font>
    <font>
      <b/>
      <sz val="8"/>
      <color theme="0"/>
      <name val="Arial"/>
      <family val="2"/>
    </font>
    <font>
      <sz val="11"/>
      <name val="Calibri"/>
      <family val="2"/>
    </font>
    <font>
      <b/>
      <sz val="11"/>
      <color theme="1"/>
      <name val="Arial"/>
      <family val="2"/>
    </font>
    <font>
      <sz val="9"/>
      <color rgb="FF000000"/>
      <name val="Arial"/>
      <family val="2"/>
    </font>
    <font>
      <sz val="11"/>
      <name val="Arial"/>
      <family val="2"/>
    </font>
    <font>
      <b/>
      <sz val="9"/>
      <color rgb="FFFF0000"/>
      <name val="Arial"/>
      <family val="2"/>
    </font>
  </fonts>
  <fills count="24">
    <fill>
      <patternFill patternType="none"/>
    </fill>
    <fill>
      <patternFill patternType="gray125"/>
    </fill>
    <fill>
      <patternFill patternType="solid">
        <fgColor theme="4"/>
      </patternFill>
    </fill>
    <fill>
      <patternFill patternType="solid">
        <fgColor theme="4"/>
        <bgColor theme="4"/>
      </patternFill>
    </fill>
    <fill>
      <patternFill patternType="solid">
        <fgColor theme="4" tint="0.59999389629810485"/>
        <bgColor theme="4" tint="0.59999389629810485"/>
      </patternFill>
    </fill>
    <fill>
      <patternFill patternType="solid">
        <fgColor theme="4" tint="0.79998168889431442"/>
        <bgColor theme="4" tint="0.79998168889431442"/>
      </patternFill>
    </fill>
    <fill>
      <patternFill patternType="solid">
        <fgColor theme="0"/>
        <bgColor indexed="64"/>
      </patternFill>
    </fill>
    <fill>
      <patternFill patternType="solid">
        <fgColor rgb="FFFFC000"/>
        <bgColor indexed="64"/>
      </patternFill>
    </fill>
    <fill>
      <patternFill patternType="solid">
        <fgColor rgb="FFFF0000"/>
        <bgColor indexed="64"/>
      </patternFill>
    </fill>
    <fill>
      <patternFill patternType="solid">
        <fgColor rgb="FFFFFF00"/>
        <bgColor indexed="64"/>
      </patternFill>
    </fill>
    <fill>
      <patternFill patternType="solid">
        <fgColor theme="5"/>
        <bgColor indexed="64"/>
      </patternFill>
    </fill>
    <fill>
      <patternFill patternType="solid">
        <fgColor rgb="FF92D050"/>
        <bgColor indexed="64"/>
      </patternFill>
    </fill>
    <fill>
      <patternFill patternType="solid">
        <fgColor rgb="FFBFBFBF"/>
        <bgColor indexed="64"/>
      </patternFill>
    </fill>
    <fill>
      <patternFill patternType="solid">
        <fgColor rgb="FF00B050"/>
        <bgColor indexed="64"/>
      </patternFill>
    </fill>
    <fill>
      <patternFill patternType="solid">
        <fgColor rgb="FFFFFF66"/>
        <bgColor indexed="64"/>
      </patternFill>
    </fill>
    <fill>
      <patternFill patternType="solid">
        <fgColor theme="0" tint="-0.249977111117893"/>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rgb="FFCC99FF"/>
        <bgColor indexed="64"/>
      </patternFill>
    </fill>
    <fill>
      <patternFill patternType="solid">
        <fgColor rgb="FF9966FF"/>
        <bgColor indexed="64"/>
      </patternFill>
    </fill>
    <fill>
      <patternFill patternType="solid">
        <fgColor theme="6" tint="0.59999389629810485"/>
        <bgColor indexed="64"/>
      </patternFill>
    </fill>
    <fill>
      <patternFill patternType="solid">
        <fgColor theme="5" tint="0.59999389629810485"/>
        <bgColor indexed="64"/>
      </patternFill>
    </fill>
    <fill>
      <patternFill patternType="solid">
        <fgColor theme="2"/>
        <bgColor indexed="64"/>
      </patternFill>
    </fill>
  </fills>
  <borders count="69">
    <border>
      <left/>
      <right/>
      <top/>
      <bottom/>
      <diagonal/>
    </border>
    <border>
      <left style="thin">
        <color indexed="64"/>
      </left>
      <right style="thin">
        <color indexed="64"/>
      </right>
      <top style="thin">
        <color indexed="64"/>
      </top>
      <bottom style="thin">
        <color indexed="64"/>
      </bottom>
      <diagonal/>
    </border>
    <border>
      <left/>
      <right/>
      <top style="thin">
        <color theme="4"/>
      </top>
      <bottom/>
      <diagonal/>
    </border>
    <border>
      <left/>
      <right/>
      <top/>
      <bottom style="thick">
        <color theme="0"/>
      </bottom>
      <diagonal/>
    </border>
    <border>
      <left/>
      <right/>
      <top style="thin">
        <color theme="0"/>
      </top>
      <bottom style="thin">
        <color theme="0"/>
      </bottom>
      <diagonal/>
    </border>
    <border>
      <left style="thin">
        <color indexed="64"/>
      </left>
      <right style="thin">
        <color indexed="64"/>
      </right>
      <top/>
      <bottom style="thin">
        <color indexed="64"/>
      </bottom>
      <diagonal/>
    </border>
    <border>
      <left style="dotted">
        <color rgb="FFF79646"/>
      </left>
      <right style="dotted">
        <color rgb="FFF79646"/>
      </right>
      <top/>
      <bottom style="dotted">
        <color rgb="FFF79646"/>
      </bottom>
      <diagonal/>
    </border>
    <border>
      <left style="dotted">
        <color rgb="FFF79646"/>
      </left>
      <right style="dotted">
        <color rgb="FFF79646"/>
      </right>
      <top style="dotted">
        <color rgb="FFF79646"/>
      </top>
      <bottom style="dotted">
        <color rgb="FFF79646"/>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dotted">
        <color rgb="FFF79646"/>
      </right>
      <top/>
      <bottom style="dotted">
        <color rgb="FFF79646"/>
      </bottom>
      <diagonal/>
    </border>
    <border>
      <left style="medium">
        <color indexed="64"/>
      </left>
      <right style="dotted">
        <color rgb="FFF79646"/>
      </right>
      <top style="dotted">
        <color rgb="FFF79646"/>
      </top>
      <bottom style="dotted">
        <color rgb="FFF79646"/>
      </bottom>
      <diagonal/>
    </border>
    <border>
      <left style="medium">
        <color indexed="64"/>
      </left>
      <right style="dotted">
        <color rgb="FFF79646"/>
      </right>
      <top style="dotted">
        <color rgb="FFF79646"/>
      </top>
      <bottom style="medium">
        <color indexed="64"/>
      </bottom>
      <diagonal/>
    </border>
    <border>
      <left style="dotted">
        <color rgb="FFF79646"/>
      </left>
      <right style="dotted">
        <color rgb="FFF79646"/>
      </right>
      <top style="dotted">
        <color rgb="FFF79646"/>
      </top>
      <bottom style="medium">
        <color indexed="64"/>
      </bottom>
      <diagonal/>
    </border>
    <border>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theme="4"/>
      </right>
      <top style="thin">
        <color theme="4"/>
      </top>
      <bottom/>
      <diagonal/>
    </border>
    <border>
      <left/>
      <right style="thin">
        <color theme="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medium">
        <color indexed="64"/>
      </top>
      <bottom style="medium">
        <color indexed="64"/>
      </bottom>
      <diagonal/>
    </border>
    <border>
      <left/>
      <right style="thin">
        <color indexed="64"/>
      </right>
      <top style="thin">
        <color indexed="64"/>
      </top>
      <bottom/>
      <diagonal/>
    </border>
    <border>
      <left style="thin">
        <color indexed="64"/>
      </left>
      <right style="medium">
        <color indexed="64"/>
      </right>
      <top style="medium">
        <color indexed="64"/>
      </top>
      <bottom/>
      <diagonal/>
    </border>
    <border>
      <left/>
      <right style="thin">
        <color indexed="64"/>
      </right>
      <top/>
      <bottom style="thin">
        <color indexed="64"/>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top style="thin">
        <color indexed="64"/>
      </top>
      <bottom style="thin">
        <color indexed="64"/>
      </bottom>
      <diagonal/>
    </border>
    <border>
      <left style="medium">
        <color indexed="64"/>
      </left>
      <right style="thin">
        <color indexed="64"/>
      </right>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bottom/>
      <diagonal/>
    </border>
    <border>
      <left/>
      <right style="medium">
        <color indexed="64"/>
      </right>
      <top/>
      <bottom style="thin">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right style="thin">
        <color indexed="64"/>
      </right>
      <top/>
      <bottom/>
      <diagonal/>
    </border>
  </borders>
  <cellStyleXfs count="3">
    <xf numFmtId="0" fontId="0" fillId="0" borderId="0"/>
    <xf numFmtId="9" fontId="1" fillId="0" borderId="0" applyFont="0" applyFill="0" applyBorder="0" applyAlignment="0" applyProtection="0"/>
    <xf numFmtId="0" fontId="4" fillId="2" borderId="0" applyNumberFormat="0" applyBorder="0" applyAlignment="0" applyProtection="0"/>
  </cellStyleXfs>
  <cellXfs count="401">
    <xf numFmtId="0" fontId="0" fillId="0" borderId="0" xfId="0"/>
    <xf numFmtId="0" fontId="2" fillId="3" borderId="0" xfId="0" applyFont="1" applyFill="1" applyBorder="1"/>
    <xf numFmtId="0" fontId="3" fillId="0" borderId="0" xfId="0" applyFont="1"/>
    <xf numFmtId="0" fontId="0" fillId="0" borderId="2" xfId="0" applyFont="1" applyBorder="1"/>
    <xf numFmtId="0" fontId="6" fillId="6" borderId="0" xfId="0" applyFont="1" applyFill="1" applyAlignment="1">
      <alignment vertical="center"/>
    </xf>
    <xf numFmtId="0" fontId="0" fillId="0" borderId="0" xfId="0" applyFont="1" applyBorder="1"/>
    <xf numFmtId="0" fontId="2" fillId="3" borderId="3" xfId="0" applyFont="1" applyFill="1" applyBorder="1"/>
    <xf numFmtId="0" fontId="0" fillId="4" borderId="4" xfId="0" applyFont="1" applyFill="1" applyBorder="1"/>
    <xf numFmtId="0" fontId="0" fillId="5" borderId="4" xfId="0" applyFont="1" applyFill="1" applyBorder="1"/>
    <xf numFmtId="0" fontId="0" fillId="0" borderId="1" xfId="0" applyBorder="1" applyAlignment="1">
      <alignment horizontal="center" vertical="center"/>
    </xf>
    <xf numFmtId="0" fontId="3" fillId="0" borderId="0" xfId="0" applyFont="1" applyAlignment="1">
      <alignment horizontal="center" vertical="center"/>
    </xf>
    <xf numFmtId="0" fontId="3" fillId="0" borderId="1" xfId="0" applyFont="1" applyBorder="1" applyAlignment="1">
      <alignment horizontal="center" vertical="center"/>
    </xf>
    <xf numFmtId="0" fontId="3" fillId="8" borderId="0" xfId="0" applyFont="1" applyFill="1" applyAlignment="1">
      <alignment horizontal="center" vertical="center"/>
    </xf>
    <xf numFmtId="0" fontId="3" fillId="10" borderId="0" xfId="0" applyFont="1" applyFill="1" applyAlignment="1">
      <alignment horizontal="center" vertical="center"/>
    </xf>
    <xf numFmtId="0" fontId="3" fillId="9" borderId="0" xfId="0" applyFont="1" applyFill="1" applyAlignment="1">
      <alignment horizontal="center" vertical="center"/>
    </xf>
    <xf numFmtId="0" fontId="3" fillId="11" borderId="0" xfId="0" applyFont="1" applyFill="1" applyAlignment="1">
      <alignment horizontal="center" vertical="center"/>
    </xf>
    <xf numFmtId="0" fontId="8" fillId="11" borderId="6" xfId="0" applyFont="1" applyFill="1" applyBorder="1" applyAlignment="1">
      <alignment horizontal="center" vertical="center" wrapText="1" readingOrder="1"/>
    </xf>
    <xf numFmtId="0" fontId="8" fillId="13" borderId="7" xfId="0" applyFont="1" applyFill="1" applyBorder="1" applyAlignment="1">
      <alignment horizontal="center" vertical="center" wrapText="1" readingOrder="1"/>
    </xf>
    <xf numFmtId="0" fontId="8" fillId="14" borderId="7" xfId="0" applyFont="1" applyFill="1" applyBorder="1" applyAlignment="1">
      <alignment horizontal="center" vertical="center" wrapText="1" readingOrder="1"/>
    </xf>
    <xf numFmtId="0" fontId="8" fillId="7" borderId="7" xfId="0" applyFont="1" applyFill="1" applyBorder="1" applyAlignment="1">
      <alignment horizontal="center" vertical="center" wrapText="1" readingOrder="1"/>
    </xf>
    <xf numFmtId="0" fontId="9" fillId="8" borderId="7" xfId="0" applyFont="1" applyFill="1" applyBorder="1" applyAlignment="1">
      <alignment horizontal="center" vertical="center" wrapText="1" readingOrder="1"/>
    </xf>
    <xf numFmtId="0" fontId="7" fillId="12" borderId="1" xfId="0" applyFont="1" applyFill="1" applyBorder="1" applyAlignment="1">
      <alignment horizontal="center" vertical="center" wrapText="1" readingOrder="1"/>
    </xf>
    <xf numFmtId="9" fontId="8" fillId="0" borderId="1" xfId="0" applyNumberFormat="1" applyFont="1" applyBorder="1" applyAlignment="1">
      <alignment horizontal="center" vertical="center" wrapText="1" readingOrder="1"/>
    </xf>
    <xf numFmtId="9" fontId="0" fillId="0" borderId="0" xfId="0" applyNumberFormat="1"/>
    <xf numFmtId="0" fontId="7" fillId="12" borderId="11" xfId="0" applyFont="1" applyFill="1" applyBorder="1" applyAlignment="1">
      <alignment horizontal="center" vertical="center" wrapText="1" readingOrder="1"/>
    </xf>
    <xf numFmtId="0" fontId="7" fillId="12" borderId="0" xfId="0" applyFont="1" applyFill="1" applyBorder="1" applyAlignment="1">
      <alignment horizontal="center" vertical="center" wrapText="1" readingOrder="1"/>
    </xf>
    <xf numFmtId="0" fontId="7" fillId="12" borderId="12" xfId="0" applyFont="1" applyFill="1" applyBorder="1" applyAlignment="1">
      <alignment horizontal="center" vertical="center" wrapText="1" readingOrder="1"/>
    </xf>
    <xf numFmtId="0" fontId="8" fillId="0" borderId="13" xfId="0" applyFont="1" applyBorder="1" applyAlignment="1">
      <alignment horizontal="center" vertical="center" wrapText="1" readingOrder="1"/>
    </xf>
    <xf numFmtId="0" fontId="8" fillId="0" borderId="14" xfId="0" applyFont="1" applyBorder="1" applyAlignment="1">
      <alignment horizontal="center" vertical="center" wrapText="1" readingOrder="1"/>
    </xf>
    <xf numFmtId="0" fontId="0" fillId="0" borderId="0" xfId="0" applyBorder="1"/>
    <xf numFmtId="0" fontId="8" fillId="0" borderId="13" xfId="0" applyFont="1" applyBorder="1" applyAlignment="1">
      <alignment horizontal="justify" vertical="center" wrapText="1" readingOrder="1"/>
    </xf>
    <xf numFmtId="0" fontId="8" fillId="0" borderId="14" xfId="0" applyFont="1" applyBorder="1" applyAlignment="1">
      <alignment horizontal="justify" vertical="center" wrapText="1" readingOrder="1"/>
    </xf>
    <xf numFmtId="0" fontId="8" fillId="0" borderId="15" xfId="0" applyFont="1" applyBorder="1" applyAlignment="1">
      <alignment horizontal="justify" vertical="center" wrapText="1" readingOrder="1"/>
    </xf>
    <xf numFmtId="0" fontId="9" fillId="8" borderId="16" xfId="0" applyFont="1" applyFill="1" applyBorder="1" applyAlignment="1">
      <alignment horizontal="center" vertical="center" wrapText="1" readingOrder="1"/>
    </xf>
    <xf numFmtId="0" fontId="7" fillId="12" borderId="18" xfId="0" applyFont="1" applyFill="1" applyBorder="1" applyAlignment="1">
      <alignment horizontal="center" vertical="center" wrapText="1" readingOrder="1"/>
    </xf>
    <xf numFmtId="9" fontId="8" fillId="0" borderId="21" xfId="0" applyNumberFormat="1" applyFont="1" applyBorder="1" applyAlignment="1">
      <alignment horizontal="center" vertical="center" wrapText="1" readingOrder="1"/>
    </xf>
    <xf numFmtId="9" fontId="0" fillId="0" borderId="12" xfId="0" applyNumberFormat="1" applyBorder="1" applyAlignment="1">
      <alignment horizontal="center"/>
    </xf>
    <xf numFmtId="0" fontId="0" fillId="0" borderId="12" xfId="0" applyBorder="1" applyAlignment="1">
      <alignment horizontal="center"/>
    </xf>
    <xf numFmtId="9" fontId="0" fillId="0" borderId="17" xfId="0" applyNumberFormat="1" applyBorder="1" applyAlignment="1">
      <alignment horizontal="center"/>
    </xf>
    <xf numFmtId="9" fontId="0" fillId="0" borderId="1" xfId="1" applyFont="1" applyBorder="1" applyAlignment="1">
      <alignment horizontal="center" vertical="center"/>
    </xf>
    <xf numFmtId="0" fontId="8" fillId="0" borderId="0" xfId="0" applyFont="1" applyBorder="1" applyAlignment="1">
      <alignment horizontal="center" vertical="center" wrapText="1" readingOrder="1"/>
    </xf>
    <xf numFmtId="0" fontId="7" fillId="12" borderId="19" xfId="0" applyFont="1" applyFill="1" applyBorder="1" applyAlignment="1">
      <alignment horizontal="center" vertical="center" wrapText="1" readingOrder="1"/>
    </xf>
    <xf numFmtId="0" fontId="8" fillId="0" borderId="19" xfId="0" applyFont="1" applyBorder="1" applyAlignment="1">
      <alignment horizontal="justify" vertical="center" wrapText="1" readingOrder="1"/>
    </xf>
    <xf numFmtId="0" fontId="8" fillId="11" borderId="18" xfId="0" applyFont="1" applyFill="1" applyBorder="1" applyAlignment="1">
      <alignment horizontal="center" vertical="center" wrapText="1" readingOrder="1"/>
    </xf>
    <xf numFmtId="0" fontId="8" fillId="13" borderId="18" xfId="0" applyFont="1" applyFill="1" applyBorder="1" applyAlignment="1">
      <alignment horizontal="center" vertical="center" wrapText="1" readingOrder="1"/>
    </xf>
    <xf numFmtId="0" fontId="8" fillId="14" borderId="18" xfId="0" applyFont="1" applyFill="1" applyBorder="1" applyAlignment="1">
      <alignment horizontal="center" vertical="center" wrapText="1" readingOrder="1"/>
    </xf>
    <xf numFmtId="0" fontId="8" fillId="7" borderId="18" xfId="0" applyFont="1" applyFill="1" applyBorder="1" applyAlignment="1">
      <alignment horizontal="center" vertical="center" wrapText="1" readingOrder="1"/>
    </xf>
    <xf numFmtId="0" fontId="8" fillId="0" borderId="20" xfId="0" applyFont="1" applyBorder="1" applyAlignment="1">
      <alignment horizontal="justify" vertical="center" wrapText="1" readingOrder="1"/>
    </xf>
    <xf numFmtId="0" fontId="0" fillId="0" borderId="21" xfId="0" applyBorder="1" applyAlignment="1">
      <alignment horizontal="center" vertical="center"/>
    </xf>
    <xf numFmtId="0" fontId="6" fillId="8" borderId="22" xfId="0" applyFont="1" applyFill="1" applyBorder="1" applyAlignment="1">
      <alignment horizontal="center" vertical="center" wrapText="1" readingOrder="1"/>
    </xf>
    <xf numFmtId="9" fontId="0" fillId="0" borderId="1" xfId="0" applyNumberFormat="1" applyBorder="1" applyAlignment="1">
      <alignment horizontal="center" vertical="center"/>
    </xf>
    <xf numFmtId="0" fontId="0" fillId="0" borderId="1" xfId="0" applyBorder="1" applyAlignment="1">
      <alignment horizontal="left" vertical="center"/>
    </xf>
    <xf numFmtId="9" fontId="0" fillId="0" borderId="1" xfId="0" applyNumberFormat="1" applyBorder="1" applyAlignment="1">
      <alignment horizontal="center" vertical="center" readingOrder="1"/>
    </xf>
    <xf numFmtId="0" fontId="5" fillId="0" borderId="1" xfId="0" applyFont="1" applyBorder="1" applyAlignment="1">
      <alignment vertical="center" wrapText="1"/>
    </xf>
    <xf numFmtId="0" fontId="3" fillId="0" borderId="1" xfId="0" applyFont="1" applyBorder="1" applyAlignment="1">
      <alignment vertical="center"/>
    </xf>
    <xf numFmtId="0" fontId="11" fillId="16" borderId="31" xfId="0" applyFont="1" applyFill="1" applyBorder="1" applyAlignment="1">
      <alignment horizontal="center" vertical="center" wrapText="1" readingOrder="1"/>
    </xf>
    <xf numFmtId="0" fontId="12" fillId="6" borderId="5" xfId="0" applyFont="1" applyFill="1" applyBorder="1" applyAlignment="1">
      <alignment horizontal="justify" vertical="center" wrapText="1" readingOrder="1"/>
    </xf>
    <xf numFmtId="9" fontId="11" fillId="6" borderId="33" xfId="0" applyNumberFormat="1" applyFont="1" applyFill="1" applyBorder="1" applyAlignment="1">
      <alignment horizontal="center" vertical="center" wrapText="1" readingOrder="1"/>
    </xf>
    <xf numFmtId="0" fontId="12" fillId="6" borderId="1" xfId="0" applyFont="1" applyFill="1" applyBorder="1" applyAlignment="1">
      <alignment horizontal="justify" vertical="center" wrapText="1" readingOrder="1"/>
    </xf>
    <xf numFmtId="9" fontId="11" fillId="6" borderId="18" xfId="0" applyNumberFormat="1" applyFont="1" applyFill="1" applyBorder="1" applyAlignment="1">
      <alignment horizontal="center" vertical="center" wrapText="1" readingOrder="1"/>
    </xf>
    <xf numFmtId="0" fontId="12" fillId="6" borderId="18" xfId="0" applyFont="1" applyFill="1" applyBorder="1" applyAlignment="1">
      <alignment horizontal="center" vertical="center" wrapText="1" readingOrder="1"/>
    </xf>
    <xf numFmtId="0" fontId="12" fillId="6" borderId="21" xfId="0" applyFont="1" applyFill="1" applyBorder="1" applyAlignment="1">
      <alignment horizontal="justify" vertical="center" wrapText="1" readingOrder="1"/>
    </xf>
    <xf numFmtId="0" fontId="12" fillId="6" borderId="22" xfId="0" applyFont="1" applyFill="1" applyBorder="1" applyAlignment="1">
      <alignment horizontal="center" vertical="center" wrapText="1" readingOrder="1"/>
    </xf>
    <xf numFmtId="2" fontId="0" fillId="0" borderId="0" xfId="0" applyNumberFormat="1"/>
    <xf numFmtId="0" fontId="0" fillId="0" borderId="0" xfId="0" applyAlignment="1">
      <alignment horizontal="center" vertical="center"/>
    </xf>
    <xf numFmtId="0" fontId="12" fillId="6" borderId="19" xfId="0" applyFont="1" applyFill="1" applyBorder="1" applyAlignment="1">
      <alignment horizontal="center" vertical="center" wrapText="1" readingOrder="1"/>
    </xf>
    <xf numFmtId="0" fontId="12" fillId="6" borderId="20" xfId="0" applyFont="1" applyFill="1" applyBorder="1" applyAlignment="1">
      <alignment horizontal="center" vertical="center" wrapText="1" readingOrder="1"/>
    </xf>
    <xf numFmtId="0" fontId="0" fillId="0" borderId="18" xfId="0" applyFont="1" applyBorder="1" applyAlignment="1">
      <alignment horizontal="center"/>
    </xf>
    <xf numFmtId="0" fontId="0" fillId="0" borderId="22" xfId="0" applyFont="1" applyBorder="1" applyAlignment="1">
      <alignment horizontal="center"/>
    </xf>
    <xf numFmtId="0" fontId="16" fillId="0" borderId="36" xfId="0" applyFont="1" applyBorder="1"/>
    <xf numFmtId="0" fontId="16" fillId="0" borderId="37" xfId="0" applyFont="1" applyBorder="1"/>
    <xf numFmtId="0" fontId="17" fillId="3" borderId="0" xfId="0" applyFont="1" applyFill="1" applyBorder="1"/>
    <xf numFmtId="0" fontId="18" fillId="0" borderId="0" xfId="0" applyFont="1" applyBorder="1" applyAlignment="1">
      <alignment horizontal="center" vertical="center" wrapText="1" readingOrder="1"/>
    </xf>
    <xf numFmtId="0" fontId="11" fillId="16" borderId="30" xfId="0" applyFont="1" applyFill="1" applyBorder="1" applyAlignment="1">
      <alignment horizontal="center" vertical="center" wrapText="1" readingOrder="1"/>
    </xf>
    <xf numFmtId="0" fontId="11" fillId="6" borderId="5" xfId="0" applyFont="1" applyFill="1" applyBorder="1" applyAlignment="1">
      <alignment horizontal="center" vertical="center" wrapText="1" readingOrder="1"/>
    </xf>
    <xf numFmtId="0" fontId="11" fillId="6" borderId="1" xfId="0" applyFont="1" applyFill="1" applyBorder="1" applyAlignment="1">
      <alignment horizontal="center" vertical="center" wrapText="1" readingOrder="1"/>
    </xf>
    <xf numFmtId="0" fontId="11" fillId="6" borderId="21" xfId="0" applyFont="1" applyFill="1" applyBorder="1" applyAlignment="1">
      <alignment horizontal="center" vertical="center" wrapText="1" readingOrder="1"/>
    </xf>
    <xf numFmtId="0" fontId="0" fillId="0" borderId="2" xfId="0" applyFont="1" applyBorder="1" applyAlignment="1"/>
    <xf numFmtId="0" fontId="8" fillId="0" borderId="0" xfId="0" applyFont="1" applyBorder="1" applyAlignment="1">
      <alignment horizontal="justify" vertical="center" readingOrder="1"/>
    </xf>
    <xf numFmtId="0" fontId="7" fillId="12" borderId="23" xfId="0" applyFont="1" applyFill="1" applyBorder="1" applyAlignment="1">
      <alignment horizontal="center" vertical="center" wrapText="1" readingOrder="1"/>
    </xf>
    <xf numFmtId="0" fontId="7" fillId="12" borderId="25" xfId="0" applyFont="1" applyFill="1" applyBorder="1" applyAlignment="1">
      <alignment horizontal="center" vertical="center" wrapText="1" readingOrder="1"/>
    </xf>
    <xf numFmtId="0" fontId="16" fillId="0" borderId="0" xfId="0" applyFont="1" applyBorder="1"/>
    <xf numFmtId="0" fontId="16" fillId="0" borderId="2" xfId="0" applyFont="1" applyBorder="1"/>
    <xf numFmtId="0" fontId="5" fillId="0" borderId="1" xfId="0" applyFont="1" applyBorder="1" applyAlignment="1" applyProtection="1">
      <alignment horizontal="justify" vertical="center"/>
      <protection locked="0"/>
    </xf>
    <xf numFmtId="14" fontId="5" fillId="0" borderId="1" xfId="0" applyNumberFormat="1" applyFont="1" applyBorder="1" applyAlignment="1" applyProtection="1">
      <alignment horizontal="center" vertical="center" wrapText="1"/>
      <protection locked="0"/>
    </xf>
    <xf numFmtId="0" fontId="5" fillId="0" borderId="5" xfId="0" applyFont="1" applyBorder="1" applyAlignment="1" applyProtection="1">
      <alignment horizontal="justify" vertical="center"/>
      <protection locked="0"/>
    </xf>
    <xf numFmtId="14" fontId="5" fillId="0" borderId="5" xfId="0" applyNumberFormat="1" applyFont="1" applyBorder="1" applyAlignment="1" applyProtection="1">
      <alignment horizontal="center" vertical="center" wrapText="1"/>
      <protection locked="0"/>
    </xf>
    <xf numFmtId="0" fontId="5" fillId="0" borderId="24" xfId="0" applyFont="1" applyBorder="1" applyAlignment="1" applyProtection="1">
      <alignment horizontal="justify" vertical="center"/>
      <protection locked="0"/>
    </xf>
    <xf numFmtId="14" fontId="5" fillId="0" borderId="24" xfId="0" applyNumberFormat="1" applyFont="1" applyBorder="1" applyAlignment="1" applyProtection="1">
      <alignment horizontal="center" vertical="center" wrapText="1"/>
      <protection locked="0"/>
    </xf>
    <xf numFmtId="0" fontId="5" fillId="0" borderId="21" xfId="0" applyFont="1" applyBorder="1" applyAlignment="1" applyProtection="1">
      <alignment horizontal="justify" vertical="center"/>
      <protection locked="0"/>
    </xf>
    <xf numFmtId="14" fontId="5" fillId="0" borderId="21" xfId="0" applyNumberFormat="1" applyFont="1" applyBorder="1" applyAlignment="1" applyProtection="1">
      <alignment horizontal="center" vertical="center" wrapText="1"/>
      <protection locked="0"/>
    </xf>
    <xf numFmtId="0" fontId="5" fillId="0" borderId="25" xfId="0" applyFont="1" applyBorder="1" applyAlignment="1" applyProtection="1">
      <alignment horizontal="center" vertical="center"/>
      <protection locked="0"/>
    </xf>
    <xf numFmtId="0" fontId="5" fillId="0" borderId="18" xfId="0" applyFont="1" applyBorder="1" applyAlignment="1" applyProtection="1">
      <alignment horizontal="center" vertical="center"/>
      <protection locked="0"/>
    </xf>
    <xf numFmtId="0" fontId="5" fillId="0" borderId="22" xfId="0" applyFont="1" applyBorder="1" applyAlignment="1" applyProtection="1">
      <alignment horizontal="center" vertical="center"/>
      <protection locked="0"/>
    </xf>
    <xf numFmtId="0" fontId="5" fillId="0" borderId="33" xfId="0" applyFont="1" applyBorder="1" applyAlignment="1" applyProtection="1">
      <alignment horizontal="center" vertical="center"/>
      <protection locked="0"/>
    </xf>
    <xf numFmtId="9" fontId="5" fillId="18" borderId="25" xfId="0" applyNumberFormat="1" applyFont="1" applyFill="1" applyBorder="1" applyAlignment="1" applyProtection="1">
      <alignment horizontal="center" vertical="center" wrapText="1"/>
      <protection hidden="1"/>
    </xf>
    <xf numFmtId="9" fontId="5" fillId="18" borderId="18" xfId="0" applyNumberFormat="1" applyFont="1" applyFill="1" applyBorder="1" applyAlignment="1" applyProtection="1">
      <alignment horizontal="center" vertical="center" wrapText="1"/>
      <protection hidden="1"/>
    </xf>
    <xf numFmtId="9" fontId="5" fillId="18" borderId="22" xfId="0" applyNumberFormat="1" applyFont="1" applyFill="1" applyBorder="1" applyAlignment="1" applyProtection="1">
      <alignment horizontal="center" vertical="center" wrapText="1"/>
      <protection hidden="1"/>
    </xf>
    <xf numFmtId="9" fontId="5" fillId="18" borderId="33" xfId="0" applyNumberFormat="1" applyFont="1" applyFill="1" applyBorder="1" applyAlignment="1" applyProtection="1">
      <alignment horizontal="center" vertical="center" wrapText="1"/>
      <protection hidden="1"/>
    </xf>
    <xf numFmtId="0" fontId="22" fillId="0" borderId="23" xfId="0" applyFont="1" applyBorder="1" applyAlignment="1" applyProtection="1">
      <alignment horizontal="center" vertical="center"/>
      <protection locked="0"/>
    </xf>
    <xf numFmtId="0" fontId="22" fillId="0" borderId="19" xfId="0" applyFont="1" applyBorder="1" applyAlignment="1" applyProtection="1">
      <alignment horizontal="center" vertical="center"/>
      <protection locked="0"/>
    </xf>
    <xf numFmtId="0" fontId="5" fillId="0" borderId="1" xfId="0" applyFont="1" applyBorder="1" applyAlignment="1" applyProtection="1">
      <alignment horizontal="center" vertical="center"/>
      <protection locked="0"/>
    </xf>
    <xf numFmtId="0" fontId="22" fillId="0" borderId="20" xfId="0" applyFont="1" applyBorder="1" applyAlignment="1" applyProtection="1">
      <alignment horizontal="center" vertical="center"/>
      <protection locked="0"/>
    </xf>
    <xf numFmtId="0" fontId="5" fillId="0" borderId="21" xfId="0" applyFont="1" applyBorder="1" applyAlignment="1" applyProtection="1">
      <alignment horizontal="center" vertical="center"/>
      <protection locked="0"/>
    </xf>
    <xf numFmtId="0" fontId="22" fillId="0" borderId="32" xfId="0" applyFont="1" applyBorder="1" applyAlignment="1" applyProtection="1">
      <alignment horizontal="center" vertical="center"/>
      <protection locked="0"/>
    </xf>
    <xf numFmtId="0" fontId="5" fillId="0" borderId="5" xfId="0" applyFont="1" applyBorder="1" applyAlignment="1" applyProtection="1">
      <alignment horizontal="center" vertical="center"/>
      <protection locked="0"/>
    </xf>
    <xf numFmtId="0" fontId="5" fillId="18" borderId="59" xfId="0" applyFont="1" applyFill="1" applyBorder="1" applyAlignment="1" applyProtection="1">
      <alignment horizontal="center" vertical="center"/>
      <protection hidden="1"/>
    </xf>
    <xf numFmtId="164" fontId="5" fillId="18" borderId="24" xfId="1" applyNumberFormat="1" applyFont="1" applyFill="1" applyBorder="1" applyAlignment="1" applyProtection="1">
      <alignment horizontal="center" vertical="center" wrapText="1"/>
      <protection hidden="1"/>
    </xf>
    <xf numFmtId="0" fontId="5" fillId="18" borderId="39" xfId="0" applyFont="1" applyFill="1" applyBorder="1" applyAlignment="1" applyProtection="1">
      <alignment horizontal="center" vertical="center"/>
      <protection hidden="1"/>
    </xf>
    <xf numFmtId="164" fontId="5" fillId="18" borderId="1" xfId="1" applyNumberFormat="1" applyFont="1" applyFill="1" applyBorder="1" applyAlignment="1" applyProtection="1">
      <alignment horizontal="center" vertical="center" wrapText="1"/>
      <protection hidden="1"/>
    </xf>
    <xf numFmtId="0" fontId="5" fillId="18" borderId="62" xfId="0" applyFont="1" applyFill="1" applyBorder="1" applyAlignment="1" applyProtection="1">
      <alignment horizontal="center" vertical="center"/>
      <protection hidden="1"/>
    </xf>
    <xf numFmtId="164" fontId="5" fillId="18" borderId="21" xfId="1" applyNumberFormat="1" applyFont="1" applyFill="1" applyBorder="1" applyAlignment="1" applyProtection="1">
      <alignment horizontal="center" vertical="center" wrapText="1"/>
      <protection hidden="1"/>
    </xf>
    <xf numFmtId="0" fontId="5" fillId="18" borderId="21" xfId="0" applyFont="1" applyFill="1" applyBorder="1" applyAlignment="1" applyProtection="1">
      <alignment horizontal="center" vertical="center"/>
      <protection hidden="1"/>
    </xf>
    <xf numFmtId="164" fontId="5" fillId="18" borderId="5" xfId="1" applyNumberFormat="1" applyFont="1" applyFill="1" applyBorder="1" applyAlignment="1" applyProtection="1">
      <alignment horizontal="center" vertical="center" wrapText="1"/>
      <protection hidden="1"/>
    </xf>
    <xf numFmtId="0" fontId="5" fillId="18" borderId="5" xfId="0" applyFont="1" applyFill="1" applyBorder="1" applyAlignment="1" applyProtection="1">
      <alignment horizontal="center" vertical="center"/>
      <protection hidden="1"/>
    </xf>
    <xf numFmtId="0" fontId="20" fillId="0" borderId="1" xfId="0" applyFont="1" applyBorder="1" applyAlignment="1" applyProtection="1">
      <alignment vertical="center" wrapText="1"/>
    </xf>
    <xf numFmtId="0" fontId="5" fillId="18" borderId="52" xfId="0" applyFont="1" applyFill="1" applyBorder="1" applyAlignment="1" applyProtection="1">
      <alignment horizontal="center" vertical="center"/>
      <protection hidden="1"/>
    </xf>
    <xf numFmtId="0" fontId="5" fillId="0" borderId="1" xfId="0" applyFont="1" applyBorder="1" applyAlignment="1" applyProtection="1">
      <alignment vertical="center" wrapText="1"/>
      <protection locked="0"/>
    </xf>
    <xf numFmtId="0" fontId="5" fillId="0" borderId="1" xfId="0" applyFont="1" applyFill="1" applyBorder="1" applyAlignment="1">
      <alignment horizontal="justify" vertical="center" wrapText="1"/>
    </xf>
    <xf numFmtId="0" fontId="5" fillId="0" borderId="60" xfId="0" applyFont="1" applyBorder="1" applyAlignment="1" applyProtection="1">
      <alignment horizontal="left" vertical="center" wrapText="1"/>
      <protection locked="0"/>
    </xf>
    <xf numFmtId="9" fontId="5" fillId="18" borderId="5" xfId="0" applyNumberFormat="1" applyFont="1" applyFill="1" applyBorder="1" applyAlignment="1" applyProtection="1">
      <alignment horizontal="center" vertical="center" wrapText="1"/>
      <protection hidden="1"/>
    </xf>
    <xf numFmtId="9" fontId="5" fillId="18" borderId="1" xfId="0" applyNumberFormat="1" applyFont="1" applyFill="1" applyBorder="1" applyAlignment="1" applyProtection="1">
      <alignment horizontal="center" vertical="center" wrapText="1"/>
      <protection hidden="1"/>
    </xf>
    <xf numFmtId="0" fontId="5" fillId="0" borderId="5" xfId="0" applyFont="1" applyBorder="1" applyAlignment="1" applyProtection="1">
      <alignment horizontal="center" vertical="center" wrapText="1"/>
      <protection locked="0"/>
    </xf>
    <xf numFmtId="0" fontId="5" fillId="0" borderId="1" xfId="0" applyFont="1" applyBorder="1" applyAlignment="1" applyProtection="1">
      <alignment horizontal="center" vertical="center" wrapText="1"/>
      <protection locked="0"/>
    </xf>
    <xf numFmtId="0" fontId="5" fillId="0" borderId="32" xfId="0" applyFont="1" applyBorder="1" applyAlignment="1" applyProtection="1">
      <alignment horizontal="center" vertical="center" wrapText="1"/>
      <protection locked="0"/>
    </xf>
    <xf numFmtId="0" fontId="5" fillId="0" borderId="19" xfId="0" applyFont="1" applyBorder="1" applyAlignment="1" applyProtection="1">
      <alignment horizontal="center" vertical="center" wrapText="1"/>
      <protection locked="0"/>
    </xf>
    <xf numFmtId="0" fontId="5" fillId="18" borderId="5" xfId="0" applyFont="1" applyFill="1" applyBorder="1" applyAlignment="1" applyProtection="1">
      <alignment horizontal="center" vertical="center" wrapText="1"/>
      <protection hidden="1"/>
    </xf>
    <xf numFmtId="9" fontId="5" fillId="18" borderId="24" xfId="0" applyNumberFormat="1" applyFont="1" applyFill="1" applyBorder="1" applyAlignment="1" applyProtection="1">
      <alignment horizontal="center" vertical="center" wrapText="1"/>
      <protection hidden="1"/>
    </xf>
    <xf numFmtId="0" fontId="5" fillId="0" borderId="25" xfId="0" applyFont="1" applyBorder="1" applyAlignment="1" applyProtection="1">
      <alignment horizontal="center" vertical="center" wrapText="1"/>
      <protection locked="0"/>
    </xf>
    <xf numFmtId="0" fontId="5" fillId="0" borderId="23" xfId="0" applyFont="1" applyBorder="1" applyAlignment="1" applyProtection="1">
      <alignment horizontal="center" vertical="center" wrapText="1"/>
      <protection locked="0"/>
    </xf>
    <xf numFmtId="0" fontId="5" fillId="0" borderId="24" xfId="0" applyFont="1" applyBorder="1" applyAlignment="1" applyProtection="1">
      <alignment horizontal="center" vertical="center" wrapText="1"/>
      <protection locked="0"/>
    </xf>
    <xf numFmtId="0" fontId="5" fillId="0" borderId="21" xfId="0" applyFont="1" applyBorder="1" applyAlignment="1" applyProtection="1">
      <alignment horizontal="center" vertical="center" wrapText="1"/>
      <protection locked="0"/>
    </xf>
    <xf numFmtId="0" fontId="5" fillId="18" borderId="1" xfId="0" applyFont="1" applyFill="1" applyBorder="1" applyAlignment="1" applyProtection="1">
      <alignment horizontal="center" vertical="center" wrapText="1"/>
      <protection hidden="1"/>
    </xf>
    <xf numFmtId="0" fontId="5" fillId="18" borderId="21" xfId="0" applyFont="1" applyFill="1" applyBorder="1" applyAlignment="1" applyProtection="1">
      <alignment horizontal="center" vertical="center" wrapText="1"/>
      <protection hidden="1"/>
    </xf>
    <xf numFmtId="0" fontId="5" fillId="0" borderId="24" xfId="0" applyFont="1" applyFill="1" applyBorder="1" applyAlignment="1" applyProtection="1">
      <alignment horizontal="center" vertical="center" wrapText="1"/>
      <protection locked="0"/>
    </xf>
    <xf numFmtId="0" fontId="5" fillId="18" borderId="24" xfId="0" applyFont="1" applyFill="1" applyBorder="1" applyAlignment="1" applyProtection="1">
      <alignment horizontal="center" vertical="center" wrapText="1"/>
      <protection hidden="1"/>
    </xf>
    <xf numFmtId="0" fontId="5" fillId="0" borderId="20" xfId="0" applyFont="1" applyBorder="1" applyAlignment="1" applyProtection="1">
      <alignment horizontal="center" vertical="center" wrapText="1"/>
      <protection locked="0"/>
    </xf>
    <xf numFmtId="0" fontId="22" fillId="17" borderId="55" xfId="0" applyFont="1" applyFill="1" applyBorder="1" applyAlignment="1" applyProtection="1">
      <alignment horizontal="center" vertical="center" wrapText="1"/>
    </xf>
    <xf numFmtId="0" fontId="24" fillId="0" borderId="23" xfId="0" applyFont="1" applyBorder="1" applyAlignment="1" applyProtection="1">
      <alignment horizontal="center" vertical="center"/>
      <protection locked="0"/>
    </xf>
    <xf numFmtId="0" fontId="22" fillId="17" borderId="24" xfId="0" applyFont="1" applyFill="1" applyBorder="1" applyAlignment="1" applyProtection="1">
      <alignment horizontal="center" vertical="center" textRotation="90" wrapText="1"/>
    </xf>
    <xf numFmtId="0" fontId="22" fillId="17" borderId="55" xfId="0" applyFont="1" applyFill="1" applyBorder="1" applyAlignment="1" applyProtection="1">
      <alignment horizontal="center" vertical="center" textRotation="90" wrapText="1"/>
    </xf>
    <xf numFmtId="0" fontId="0" fillId="0" borderId="0" xfId="0" applyProtection="1">
      <protection locked="0"/>
    </xf>
    <xf numFmtId="0" fontId="5" fillId="18" borderId="25" xfId="0" applyFont="1" applyFill="1" applyBorder="1" applyAlignment="1" applyProtection="1">
      <alignment horizontal="center" vertical="center"/>
      <protection hidden="1"/>
    </xf>
    <xf numFmtId="0" fontId="5" fillId="18" borderId="18" xfId="0" applyFont="1" applyFill="1" applyBorder="1" applyAlignment="1" applyProtection="1">
      <alignment horizontal="center" vertical="center"/>
      <protection hidden="1"/>
    </xf>
    <xf numFmtId="0" fontId="5" fillId="0" borderId="63" xfId="0" applyFont="1" applyBorder="1" applyAlignment="1" applyProtection="1">
      <alignment horizontal="center" vertical="center" wrapText="1"/>
      <protection locked="0"/>
    </xf>
    <xf numFmtId="0" fontId="5" fillId="0" borderId="12" xfId="0" applyFont="1" applyBorder="1" applyAlignment="1" applyProtection="1">
      <alignment horizontal="center" vertical="center" wrapText="1"/>
      <protection locked="0"/>
    </xf>
    <xf numFmtId="0" fontId="5" fillId="18" borderId="24" xfId="0" applyFont="1" applyFill="1" applyBorder="1" applyAlignment="1" applyProtection="1">
      <alignment horizontal="center" vertical="center"/>
      <protection hidden="1"/>
    </xf>
    <xf numFmtId="0" fontId="5" fillId="18" borderId="1" xfId="0" applyFont="1" applyFill="1" applyBorder="1" applyAlignment="1" applyProtection="1">
      <alignment horizontal="center" vertical="center"/>
      <protection hidden="1"/>
    </xf>
    <xf numFmtId="9" fontId="5" fillId="18" borderId="24" xfId="0" applyNumberFormat="1" applyFont="1" applyFill="1" applyBorder="1" applyAlignment="1" applyProtection="1">
      <alignment horizontal="center" vertical="center"/>
      <protection hidden="1"/>
    </xf>
    <xf numFmtId="9" fontId="5" fillId="18" borderId="1" xfId="0" applyNumberFormat="1" applyFont="1" applyFill="1" applyBorder="1" applyAlignment="1" applyProtection="1">
      <alignment horizontal="center" vertical="center"/>
      <protection hidden="1"/>
    </xf>
    <xf numFmtId="0" fontId="5" fillId="0" borderId="51" xfId="0" applyFont="1" applyBorder="1" applyAlignment="1" applyProtection="1">
      <alignment horizontal="center" vertical="center" wrapText="1"/>
      <protection locked="0"/>
    </xf>
    <xf numFmtId="0" fontId="5" fillId="0" borderId="10" xfId="0" applyFont="1" applyBorder="1" applyAlignment="1" applyProtection="1">
      <alignment horizontal="center" vertical="center" wrapText="1"/>
      <protection locked="0"/>
    </xf>
    <xf numFmtId="0" fontId="5" fillId="0" borderId="60" xfId="0" applyFont="1" applyBorder="1" applyAlignment="1" applyProtection="1">
      <alignment horizontal="center" vertical="center" wrapText="1"/>
      <protection locked="0"/>
    </xf>
    <xf numFmtId="0" fontId="22" fillId="17" borderId="56" xfId="0" applyFont="1" applyFill="1" applyBorder="1" applyAlignment="1" applyProtection="1">
      <alignment horizontal="center" vertical="center" wrapText="1"/>
    </xf>
    <xf numFmtId="0" fontId="22" fillId="18" borderId="48" xfId="0" applyFont="1" applyFill="1" applyBorder="1" applyAlignment="1" applyProtection="1">
      <alignment horizontal="center" vertical="center" textRotation="90" wrapText="1"/>
    </xf>
    <xf numFmtId="0" fontId="5" fillId="0" borderId="24" xfId="0" applyFont="1" applyBorder="1" applyAlignment="1" applyProtection="1">
      <alignment horizontal="left" vertical="center" wrapText="1"/>
      <protection locked="0"/>
    </xf>
    <xf numFmtId="0" fontId="0" fillId="6" borderId="0" xfId="0" applyFill="1" applyProtection="1">
      <protection locked="0"/>
    </xf>
    <xf numFmtId="0" fontId="0" fillId="6" borderId="0" xfId="0" applyFont="1" applyFill="1" applyProtection="1">
      <protection locked="0"/>
    </xf>
    <xf numFmtId="0" fontId="0" fillId="0" borderId="0" xfId="0" applyFont="1" applyProtection="1">
      <protection locked="0"/>
    </xf>
    <xf numFmtId="0" fontId="0" fillId="6" borderId="41" xfId="0" applyFont="1" applyFill="1" applyBorder="1" applyAlignment="1" applyProtection="1">
      <alignment horizontal="left" vertical="center" wrapText="1"/>
    </xf>
    <xf numFmtId="0" fontId="0" fillId="6" borderId="45" xfId="0" applyFont="1" applyFill="1" applyBorder="1" applyAlignment="1" applyProtection="1">
      <alignment horizontal="left" vertical="center" wrapText="1"/>
    </xf>
    <xf numFmtId="0" fontId="3" fillId="6" borderId="18" xfId="0" applyFont="1" applyFill="1" applyBorder="1" applyAlignment="1" applyProtection="1">
      <alignment vertical="center" wrapText="1"/>
    </xf>
    <xf numFmtId="0" fontId="3" fillId="6" borderId="18" xfId="0" applyFont="1" applyFill="1" applyBorder="1" applyAlignment="1" applyProtection="1">
      <alignment horizontal="left" vertical="center" wrapText="1"/>
    </xf>
    <xf numFmtId="0" fontId="0" fillId="6" borderId="54" xfId="0" applyFont="1" applyFill="1" applyBorder="1" applyAlignment="1" applyProtection="1">
      <alignment horizontal="left" vertical="center" wrapText="1"/>
    </xf>
    <xf numFmtId="0" fontId="0" fillId="6" borderId="46" xfId="0" applyFont="1" applyFill="1" applyBorder="1" applyAlignment="1" applyProtection="1">
      <alignment horizontal="left" vertical="center" wrapText="1"/>
    </xf>
    <xf numFmtId="0" fontId="0" fillId="6" borderId="45" xfId="0" applyFont="1" applyFill="1" applyBorder="1" applyAlignment="1" applyProtection="1">
      <alignment horizontal="left" vertical="center"/>
    </xf>
    <xf numFmtId="0" fontId="0" fillId="6" borderId="46" xfId="0" applyFont="1" applyFill="1" applyBorder="1" applyAlignment="1" applyProtection="1">
      <alignment horizontal="left" vertical="center"/>
    </xf>
    <xf numFmtId="0" fontId="0" fillId="6" borderId="43" xfId="0" applyFont="1" applyFill="1" applyBorder="1" applyAlignment="1" applyProtection="1">
      <alignment horizontal="left" vertical="center"/>
    </xf>
    <xf numFmtId="0" fontId="0" fillId="6" borderId="53" xfId="0" applyFont="1" applyFill="1" applyBorder="1" applyAlignment="1" applyProtection="1">
      <alignment horizontal="left" vertical="center" wrapText="1"/>
    </xf>
    <xf numFmtId="0" fontId="28" fillId="6" borderId="0" xfId="0" applyFont="1" applyFill="1" applyProtection="1">
      <protection locked="0"/>
    </xf>
    <xf numFmtId="0" fontId="28" fillId="20" borderId="0" xfId="0" applyFont="1" applyFill="1" applyProtection="1">
      <protection locked="0"/>
    </xf>
    <xf numFmtId="0" fontId="30" fillId="0" borderId="0" xfId="0" applyFont="1" applyProtection="1">
      <protection locked="0"/>
    </xf>
    <xf numFmtId="0" fontId="30" fillId="6" borderId="0" xfId="0" applyFont="1" applyFill="1" applyProtection="1">
      <protection locked="0"/>
    </xf>
    <xf numFmtId="0" fontId="23" fillId="20" borderId="1" xfId="0" applyFont="1" applyFill="1" applyBorder="1" applyAlignment="1" applyProtection="1">
      <alignment vertical="center"/>
      <protection locked="0"/>
    </xf>
    <xf numFmtId="0" fontId="23" fillId="20" borderId="1" xfId="0" applyFont="1" applyFill="1" applyBorder="1" applyAlignment="1" applyProtection="1">
      <alignment horizontal="center" vertical="center"/>
      <protection locked="0"/>
    </xf>
    <xf numFmtId="0" fontId="5" fillId="6" borderId="24" xfId="0" applyFont="1" applyFill="1" applyBorder="1" applyAlignment="1" applyProtection="1">
      <alignment horizontal="center" vertical="center" wrapText="1"/>
      <protection hidden="1"/>
    </xf>
    <xf numFmtId="0" fontId="5" fillId="6" borderId="1" xfId="0" applyFont="1" applyFill="1" applyBorder="1" applyAlignment="1" applyProtection="1">
      <alignment horizontal="center" vertical="center" wrapText="1"/>
      <protection hidden="1"/>
    </xf>
    <xf numFmtId="0" fontId="5" fillId="6" borderId="21" xfId="0" applyFont="1" applyFill="1" applyBorder="1" applyAlignment="1" applyProtection="1">
      <alignment horizontal="center" vertical="center" wrapText="1"/>
      <protection hidden="1"/>
    </xf>
    <xf numFmtId="0" fontId="5" fillId="6" borderId="5" xfId="0" applyFont="1" applyFill="1" applyBorder="1" applyAlignment="1" applyProtection="1">
      <alignment horizontal="center" vertical="center" wrapText="1"/>
      <protection hidden="1"/>
    </xf>
    <xf numFmtId="0" fontId="0" fillId="0" borderId="0" xfId="0" applyFont="1" applyBorder="1" applyAlignment="1">
      <alignment vertical="center"/>
    </xf>
    <xf numFmtId="0" fontId="0" fillId="0" borderId="37" xfId="0" applyFont="1" applyBorder="1" applyAlignment="1">
      <alignment vertical="center"/>
    </xf>
    <xf numFmtId="0" fontId="0" fillId="0" borderId="2" xfId="0" applyFont="1" applyBorder="1" applyAlignment="1">
      <alignment horizontal="left"/>
    </xf>
    <xf numFmtId="0" fontId="33" fillId="6" borderId="2" xfId="0" applyFont="1" applyFill="1" applyBorder="1" applyAlignment="1">
      <alignment vertical="center"/>
    </xf>
    <xf numFmtId="0" fontId="5" fillId="0" borderId="21" xfId="0" applyFont="1" applyBorder="1" applyAlignment="1" applyProtection="1">
      <alignment horizontal="center" vertical="center" wrapText="1"/>
      <protection locked="0"/>
    </xf>
    <xf numFmtId="0" fontId="5" fillId="0" borderId="24" xfId="0" applyFont="1" applyBorder="1" applyAlignment="1" applyProtection="1">
      <alignment horizontal="center" vertical="center" wrapText="1"/>
      <protection locked="0"/>
    </xf>
    <xf numFmtId="0" fontId="5" fillId="0" borderId="24" xfId="0" applyFont="1" applyFill="1" applyBorder="1" applyAlignment="1" applyProtection="1">
      <alignment horizontal="center" vertical="center" wrapText="1"/>
      <protection locked="0"/>
    </xf>
    <xf numFmtId="0" fontId="5" fillId="0" borderId="21" xfId="0" applyFont="1" applyFill="1" applyBorder="1" applyAlignment="1" applyProtection="1">
      <alignment horizontal="center" vertical="center" wrapText="1"/>
      <protection locked="0"/>
    </xf>
    <xf numFmtId="0" fontId="5" fillId="18" borderId="24" xfId="0" applyFont="1" applyFill="1" applyBorder="1" applyAlignment="1" applyProtection="1">
      <alignment horizontal="center" vertical="center" wrapText="1"/>
      <protection hidden="1"/>
    </xf>
    <xf numFmtId="0" fontId="5" fillId="18" borderId="21" xfId="0" applyFont="1" applyFill="1" applyBorder="1" applyAlignment="1" applyProtection="1">
      <alignment horizontal="center" vertical="center" wrapText="1"/>
      <protection hidden="1"/>
    </xf>
    <xf numFmtId="0" fontId="5" fillId="0" borderId="25" xfId="0" applyFont="1" applyBorder="1" applyAlignment="1" applyProtection="1">
      <alignment horizontal="center" vertical="center" wrapText="1"/>
      <protection locked="0"/>
    </xf>
    <xf numFmtId="0" fontId="5" fillId="0" borderId="22" xfId="0" applyFont="1" applyBorder="1" applyAlignment="1" applyProtection="1">
      <alignment horizontal="center" vertical="center" wrapText="1"/>
      <protection locked="0"/>
    </xf>
    <xf numFmtId="0" fontId="0" fillId="0" borderId="0" xfId="0" applyProtection="1">
      <protection locked="0"/>
    </xf>
    <xf numFmtId="0" fontId="5" fillId="0" borderId="61" xfId="0" applyFont="1" applyBorder="1" applyAlignment="1" applyProtection="1">
      <alignment horizontal="center" vertical="center" wrapText="1"/>
      <protection locked="0"/>
    </xf>
    <xf numFmtId="0" fontId="5" fillId="0" borderId="61" xfId="0" applyFont="1" applyBorder="1" applyAlignment="1" applyProtection="1">
      <alignment horizontal="left" vertical="center" wrapText="1"/>
      <protection locked="0"/>
    </xf>
    <xf numFmtId="0" fontId="0" fillId="0" borderId="0" xfId="0" applyAlignment="1">
      <alignment wrapText="1"/>
    </xf>
    <xf numFmtId="0" fontId="0" fillId="9" borderId="42" xfId="0" applyFont="1" applyFill="1" applyBorder="1" applyAlignment="1" applyProtection="1">
      <alignment horizontal="left" vertical="center" wrapText="1"/>
    </xf>
    <xf numFmtId="0" fontId="0" fillId="9" borderId="44" xfId="0" applyFont="1" applyFill="1" applyBorder="1" applyAlignment="1" applyProtection="1">
      <alignment horizontal="left" vertical="center"/>
    </xf>
    <xf numFmtId="0" fontId="0" fillId="0" borderId="0" xfId="0" applyProtection="1">
      <protection locked="0"/>
    </xf>
    <xf numFmtId="0" fontId="30" fillId="0" borderId="0" xfId="0" applyFont="1" applyAlignment="1" applyProtection="1">
      <alignment wrapText="1"/>
      <protection locked="0"/>
    </xf>
    <xf numFmtId="0" fontId="22" fillId="23" borderId="1" xfId="0" applyFont="1" applyFill="1" applyBorder="1" applyAlignment="1" applyProtection="1">
      <alignment horizontal="center" vertical="center" wrapText="1"/>
    </xf>
    <xf numFmtId="0" fontId="0" fillId="0" borderId="0" xfId="0" applyProtection="1">
      <protection locked="0"/>
    </xf>
    <xf numFmtId="0" fontId="0" fillId="0" borderId="0" xfId="0" applyProtection="1">
      <protection locked="0"/>
    </xf>
    <xf numFmtId="0" fontId="35" fillId="0" borderId="23" xfId="0" applyFont="1" applyBorder="1" applyAlignment="1">
      <alignment horizontal="center" vertical="center" wrapText="1"/>
    </xf>
    <xf numFmtId="0" fontId="0" fillId="0" borderId="25" xfId="0" applyBorder="1" applyAlignment="1" applyProtection="1">
      <alignment horizontal="center"/>
      <protection locked="0"/>
    </xf>
    <xf numFmtId="0" fontId="35" fillId="0" borderId="19" xfId="0" applyFont="1" applyBorder="1" applyAlignment="1">
      <alignment horizontal="center" vertical="center" wrapText="1"/>
    </xf>
    <xf numFmtId="0" fontId="0" fillId="0" borderId="18" xfId="0" applyBorder="1" applyAlignment="1" applyProtection="1">
      <alignment horizontal="center"/>
      <protection locked="0"/>
    </xf>
    <xf numFmtId="0" fontId="5" fillId="0" borderId="1" xfId="0" applyFont="1" applyBorder="1" applyAlignment="1" applyProtection="1">
      <alignment horizontal="center" vertical="center" wrapText="1"/>
      <protection locked="0"/>
    </xf>
    <xf numFmtId="0" fontId="0" fillId="0" borderId="0" xfId="0" applyProtection="1">
      <protection locked="0"/>
    </xf>
    <xf numFmtId="0" fontId="5" fillId="0" borderId="5" xfId="0" applyFont="1" applyBorder="1" applyAlignment="1" applyProtection="1">
      <alignment horizontal="center" vertical="center" wrapText="1"/>
      <protection locked="0"/>
    </xf>
    <xf numFmtId="0" fontId="5" fillId="0" borderId="1" xfId="0" applyFont="1" applyBorder="1" applyAlignment="1" applyProtection="1">
      <alignment horizontal="center" vertical="center" wrapText="1"/>
      <protection locked="0"/>
    </xf>
    <xf numFmtId="0" fontId="37" fillId="0" borderId="1" xfId="0" applyFont="1" applyBorder="1" applyAlignment="1">
      <alignment horizontal="center" vertical="center" wrapText="1"/>
    </xf>
    <xf numFmtId="0" fontId="23" fillId="20" borderId="1" xfId="0" applyFont="1" applyFill="1" applyBorder="1" applyAlignment="1" applyProtection="1">
      <alignment horizontal="center" vertical="center"/>
      <protection locked="0"/>
    </xf>
    <xf numFmtId="0" fontId="0" fillId="0" borderId="0" xfId="0" applyAlignment="1" applyProtection="1">
      <alignment wrapText="1"/>
      <protection locked="0"/>
    </xf>
    <xf numFmtId="0" fontId="35" fillId="0" borderId="47" xfId="0" applyFont="1" applyBorder="1" applyAlignment="1">
      <alignment horizontal="center" vertical="center" wrapText="1"/>
    </xf>
    <xf numFmtId="14" fontId="0" fillId="0" borderId="48" xfId="0" applyNumberFormat="1" applyBorder="1" applyAlignment="1" applyProtection="1">
      <alignment horizontal="center"/>
      <protection locked="0"/>
    </xf>
    <xf numFmtId="0" fontId="29" fillId="17" borderId="1" xfId="0" applyFont="1" applyFill="1" applyBorder="1" applyAlignment="1" applyProtection="1">
      <alignment horizontal="center" vertical="center" textRotation="90" wrapText="1"/>
    </xf>
    <xf numFmtId="0" fontId="29" fillId="17" borderId="1" xfId="0" applyFont="1" applyFill="1" applyBorder="1" applyAlignment="1" applyProtection="1">
      <alignment horizontal="center" vertical="center" wrapText="1"/>
    </xf>
    <xf numFmtId="0" fontId="29" fillId="18" borderId="1" xfId="0" applyFont="1" applyFill="1" applyBorder="1" applyAlignment="1" applyProtection="1">
      <alignment horizontal="center" vertical="center" textRotation="90" wrapText="1"/>
    </xf>
    <xf numFmtId="14" fontId="3" fillId="0" borderId="1" xfId="0" applyNumberFormat="1" applyFont="1" applyBorder="1" applyAlignment="1" applyProtection="1">
      <alignment horizontal="center" vertical="center"/>
      <protection locked="0"/>
    </xf>
    <xf numFmtId="0" fontId="3" fillId="0" borderId="1" xfId="0" applyFont="1" applyBorder="1" applyAlignment="1" applyProtection="1">
      <alignment horizontal="center" vertical="center"/>
      <protection locked="0"/>
    </xf>
    <xf numFmtId="0" fontId="38" fillId="0" borderId="1" xfId="0" applyFont="1" applyBorder="1" applyAlignment="1" applyProtection="1">
      <alignment horizontal="left" vertical="center" wrapText="1"/>
      <protection locked="0"/>
    </xf>
    <xf numFmtId="0" fontId="21" fillId="0" borderId="1" xfId="0" applyFont="1" applyBorder="1" applyAlignment="1" applyProtection="1">
      <alignment horizontal="left" vertical="center"/>
      <protection locked="0"/>
    </xf>
    <xf numFmtId="0" fontId="19" fillId="19" borderId="9" xfId="0" applyFont="1" applyFill="1" applyBorder="1" applyAlignment="1" applyProtection="1">
      <alignment horizontal="center"/>
    </xf>
    <xf numFmtId="0" fontId="19" fillId="19" borderId="10" xfId="0" applyFont="1" applyFill="1" applyBorder="1" applyAlignment="1" applyProtection="1">
      <alignment horizontal="center"/>
    </xf>
    <xf numFmtId="0" fontId="3" fillId="19" borderId="47" xfId="0" applyFont="1" applyFill="1" applyBorder="1" applyAlignment="1" applyProtection="1">
      <alignment horizontal="center" vertical="center" wrapText="1"/>
    </xf>
    <xf numFmtId="0" fontId="3" fillId="19" borderId="58" xfId="0" applyFont="1" applyFill="1" applyBorder="1" applyAlignment="1" applyProtection="1">
      <alignment horizontal="center" vertical="center" wrapText="1"/>
    </xf>
    <xf numFmtId="0" fontId="3" fillId="6" borderId="57" xfId="0" applyFont="1" applyFill="1" applyBorder="1" applyAlignment="1" applyProtection="1">
      <alignment horizontal="left" vertical="center" wrapText="1"/>
    </xf>
    <xf numFmtId="0" fontId="3" fillId="6" borderId="45" xfId="0" applyFont="1" applyFill="1" applyBorder="1" applyAlignment="1" applyProtection="1">
      <alignment horizontal="left" vertical="center" wrapText="1"/>
    </xf>
    <xf numFmtId="0" fontId="3" fillId="6" borderId="19" xfId="0" applyFont="1" applyFill="1" applyBorder="1" applyAlignment="1" applyProtection="1">
      <alignment horizontal="left" vertical="center" wrapText="1"/>
    </xf>
    <xf numFmtId="0" fontId="3" fillId="6" borderId="18" xfId="0" applyFont="1" applyFill="1" applyBorder="1" applyAlignment="1" applyProtection="1">
      <alignment horizontal="left" vertical="center" wrapText="1"/>
    </xf>
    <xf numFmtId="0" fontId="3" fillId="6" borderId="20" xfId="0" applyFont="1" applyFill="1" applyBorder="1" applyAlignment="1" applyProtection="1">
      <alignment horizontal="left" vertical="center" wrapText="1"/>
    </xf>
    <xf numFmtId="0" fontId="3" fillId="6" borderId="22" xfId="0" applyFont="1" applyFill="1" applyBorder="1" applyAlignment="1" applyProtection="1">
      <alignment horizontal="left" vertical="center" wrapText="1"/>
    </xf>
    <xf numFmtId="0" fontId="19" fillId="6" borderId="27" xfId="0" applyFont="1" applyFill="1" applyBorder="1" applyAlignment="1" applyProtection="1">
      <alignment horizontal="center"/>
    </xf>
    <xf numFmtId="0" fontId="19" fillId="6" borderId="28" xfId="0" applyFont="1" applyFill="1" applyBorder="1" applyAlignment="1" applyProtection="1">
      <alignment horizontal="center"/>
    </xf>
    <xf numFmtId="0" fontId="3" fillId="6" borderId="23" xfId="0" applyFont="1" applyFill="1" applyBorder="1" applyAlignment="1" applyProtection="1">
      <alignment horizontal="left" vertical="center" wrapText="1"/>
    </xf>
    <xf numFmtId="0" fontId="3" fillId="6" borderId="25" xfId="0" applyFont="1" applyFill="1" applyBorder="1" applyAlignment="1" applyProtection="1">
      <alignment horizontal="left" vertical="center" wrapText="1"/>
    </xf>
    <xf numFmtId="0" fontId="3" fillId="19" borderId="19" xfId="0" applyFont="1" applyFill="1" applyBorder="1" applyAlignment="1" applyProtection="1">
      <alignment horizontal="center" vertical="center" wrapText="1"/>
    </xf>
    <xf numFmtId="0" fontId="3" fillId="9" borderId="20" xfId="0" applyFont="1" applyFill="1" applyBorder="1" applyAlignment="1" applyProtection="1">
      <alignment horizontal="left" vertical="center" wrapText="1"/>
    </xf>
    <xf numFmtId="0" fontId="3" fillId="9" borderId="22" xfId="0" applyFont="1" applyFill="1" applyBorder="1" applyAlignment="1" applyProtection="1">
      <alignment horizontal="left" vertical="center" wrapText="1"/>
    </xf>
    <xf numFmtId="0" fontId="0" fillId="0" borderId="8" xfId="0" applyBorder="1" applyAlignment="1" applyProtection="1">
      <alignment horizontal="center"/>
      <protection locked="0"/>
    </xf>
    <xf numFmtId="0" fontId="0" fillId="0" borderId="10" xfId="0" applyBorder="1" applyAlignment="1" applyProtection="1">
      <alignment horizontal="center"/>
      <protection locked="0"/>
    </xf>
    <xf numFmtId="0" fontId="0" fillId="0" borderId="11" xfId="0" applyBorder="1" applyAlignment="1" applyProtection="1">
      <alignment horizontal="center"/>
      <protection locked="0"/>
    </xf>
    <xf numFmtId="0" fontId="0" fillId="0" borderId="12" xfId="0" applyBorder="1" applyAlignment="1" applyProtection="1">
      <alignment horizontal="center"/>
      <protection locked="0"/>
    </xf>
    <xf numFmtId="0" fontId="36" fillId="0" borderId="8" xfId="0" applyFont="1" applyBorder="1" applyAlignment="1" applyProtection="1">
      <alignment horizontal="center" vertical="center" wrapText="1"/>
    </xf>
    <xf numFmtId="0" fontId="5" fillId="0" borderId="9" xfId="0" applyFont="1" applyBorder="1" applyAlignment="1" applyProtection="1">
      <alignment horizontal="center" vertical="center" wrapText="1"/>
    </xf>
    <xf numFmtId="0" fontId="5" fillId="0" borderId="11" xfId="0" applyFont="1" applyBorder="1" applyAlignment="1" applyProtection="1">
      <alignment horizontal="center" vertical="center" wrapText="1"/>
    </xf>
    <xf numFmtId="0" fontId="5" fillId="0" borderId="0" xfId="0" applyFont="1" applyBorder="1" applyAlignment="1" applyProtection="1">
      <alignment horizontal="center" vertical="center" wrapText="1"/>
    </xf>
    <xf numFmtId="0" fontId="22" fillId="17" borderId="1" xfId="0" applyFont="1" applyFill="1" applyBorder="1" applyAlignment="1" applyProtection="1">
      <alignment horizontal="center" vertical="center" wrapText="1"/>
    </xf>
    <xf numFmtId="0" fontId="5" fillId="0" borderId="5" xfId="0" applyFont="1" applyBorder="1" applyAlignment="1" applyProtection="1">
      <alignment horizontal="center" vertical="center" wrapText="1"/>
      <protection locked="0"/>
    </xf>
    <xf numFmtId="0" fontId="5" fillId="0" borderId="1" xfId="0" applyFont="1" applyBorder="1" applyAlignment="1" applyProtection="1">
      <alignment horizontal="center" vertical="center" wrapText="1"/>
      <protection locked="0"/>
    </xf>
    <xf numFmtId="0" fontId="5" fillId="18" borderId="1" xfId="0" applyFont="1" applyFill="1" applyBorder="1" applyAlignment="1" applyProtection="1">
      <alignment horizontal="center" vertical="center" textRotation="90"/>
      <protection hidden="1"/>
    </xf>
    <xf numFmtId="9" fontId="5" fillId="18" borderId="1" xfId="0" applyNumberFormat="1" applyFont="1" applyFill="1" applyBorder="1" applyAlignment="1" applyProtection="1">
      <alignment horizontal="center" vertical="center" wrapText="1"/>
      <protection hidden="1"/>
    </xf>
    <xf numFmtId="9" fontId="5" fillId="18" borderId="1" xfId="0" applyNumberFormat="1" applyFont="1" applyFill="1" applyBorder="1" applyAlignment="1" applyProtection="1">
      <alignment horizontal="center" vertical="center" textRotation="90"/>
      <protection hidden="1"/>
    </xf>
    <xf numFmtId="0" fontId="24" fillId="0" borderId="1" xfId="0" applyFont="1" applyBorder="1" applyAlignment="1" applyProtection="1">
      <alignment horizontal="center" vertical="center"/>
      <protection locked="0"/>
    </xf>
    <xf numFmtId="0" fontId="3" fillId="0" borderId="1" xfId="0" applyFont="1" applyFill="1" applyBorder="1" applyAlignment="1" applyProtection="1">
      <alignment horizontal="center" vertical="center" wrapText="1"/>
      <protection locked="0"/>
    </xf>
    <xf numFmtId="14" fontId="3" fillId="0" borderId="1" xfId="0" applyNumberFormat="1" applyFont="1" applyBorder="1" applyAlignment="1" applyProtection="1">
      <alignment horizontal="center" vertical="center"/>
      <protection locked="0"/>
    </xf>
    <xf numFmtId="0" fontId="3" fillId="0" borderId="1" xfId="0" applyFont="1" applyBorder="1" applyAlignment="1" applyProtection="1">
      <alignment horizontal="center" vertical="center"/>
      <protection locked="0"/>
    </xf>
    <xf numFmtId="0" fontId="0" fillId="0" borderId="1" xfId="0" applyFont="1" applyFill="1" applyBorder="1" applyAlignment="1" applyProtection="1">
      <alignment horizontal="left" vertical="center" wrapText="1"/>
      <protection locked="0"/>
    </xf>
    <xf numFmtId="0" fontId="21" fillId="0" borderId="38" xfId="0" applyFont="1" applyBorder="1" applyAlignment="1" applyProtection="1">
      <alignment horizontal="left" vertical="center" wrapText="1"/>
      <protection locked="0"/>
    </xf>
    <xf numFmtId="0" fontId="21" fillId="0" borderId="40" xfId="0" applyFont="1" applyBorder="1" applyAlignment="1" applyProtection="1">
      <alignment horizontal="left" vertical="center" wrapText="1"/>
      <protection locked="0"/>
    </xf>
    <xf numFmtId="0" fontId="21" fillId="0" borderId="39" xfId="0" applyFont="1" applyBorder="1" applyAlignment="1" applyProtection="1">
      <alignment horizontal="left" vertical="center" wrapText="1"/>
      <protection locked="0"/>
    </xf>
    <xf numFmtId="0" fontId="21" fillId="0" borderId="38" xfId="0" applyFont="1" applyBorder="1" applyAlignment="1" applyProtection="1">
      <alignment horizontal="left" vertical="center"/>
      <protection locked="0"/>
    </xf>
    <xf numFmtId="0" fontId="21" fillId="0" borderId="40" xfId="0" applyFont="1" applyBorder="1" applyAlignment="1" applyProtection="1">
      <alignment horizontal="left" vertical="center"/>
      <protection locked="0"/>
    </xf>
    <xf numFmtId="0" fontId="21" fillId="0" borderId="39" xfId="0" applyFont="1" applyBorder="1" applyAlignment="1" applyProtection="1">
      <alignment horizontal="left" vertical="center"/>
      <protection locked="0"/>
    </xf>
    <xf numFmtId="0" fontId="23" fillId="20" borderId="38" xfId="0" applyFont="1" applyFill="1" applyBorder="1" applyAlignment="1" applyProtection="1">
      <alignment horizontal="center" vertical="center"/>
      <protection locked="0"/>
    </xf>
    <xf numFmtId="0" fontId="23" fillId="20" borderId="39" xfId="0" applyFont="1" applyFill="1" applyBorder="1" applyAlignment="1" applyProtection="1">
      <alignment horizontal="center" vertical="center"/>
      <protection locked="0"/>
    </xf>
    <xf numFmtId="0" fontId="23" fillId="20" borderId="1" xfId="0" applyFont="1" applyFill="1" applyBorder="1" applyAlignment="1" applyProtection="1">
      <alignment horizontal="center" vertical="center"/>
      <protection locked="0"/>
    </xf>
    <xf numFmtId="0" fontId="23" fillId="20" borderId="40" xfId="0" applyFont="1" applyFill="1" applyBorder="1" applyAlignment="1" applyProtection="1">
      <alignment horizontal="center" vertical="center"/>
      <protection locked="0"/>
    </xf>
    <xf numFmtId="0" fontId="22" fillId="0" borderId="1" xfId="0" applyFont="1" applyBorder="1" applyAlignment="1" applyProtection="1">
      <alignment horizontal="center" vertical="center"/>
      <protection locked="0"/>
    </xf>
    <xf numFmtId="0" fontId="5" fillId="0" borderId="1" xfId="0" applyFont="1" applyFill="1" applyBorder="1" applyAlignment="1" applyProtection="1">
      <alignment horizontal="left" vertical="center" wrapText="1"/>
      <protection locked="0"/>
    </xf>
    <xf numFmtId="0" fontId="5" fillId="0" borderId="1" xfId="0" applyFont="1" applyFill="1" applyBorder="1" applyAlignment="1" applyProtection="1">
      <alignment horizontal="center" vertical="center" wrapText="1"/>
      <protection locked="0"/>
    </xf>
    <xf numFmtId="0" fontId="5" fillId="18" borderId="1" xfId="0" applyFont="1" applyFill="1" applyBorder="1" applyAlignment="1" applyProtection="1">
      <alignment horizontal="center" vertical="center" wrapText="1"/>
      <protection hidden="1"/>
    </xf>
    <xf numFmtId="0" fontId="5" fillId="22" borderId="1" xfId="0" applyFont="1" applyFill="1" applyBorder="1" applyAlignment="1" applyProtection="1">
      <alignment horizontal="center" vertical="center" wrapText="1"/>
      <protection locked="0"/>
    </xf>
    <xf numFmtId="0" fontId="5" fillId="6" borderId="1" xfId="0" applyFont="1" applyFill="1" applyBorder="1" applyAlignment="1" applyProtection="1">
      <alignment horizontal="center" vertical="center" wrapText="1"/>
      <protection hidden="1"/>
    </xf>
    <xf numFmtId="0" fontId="22" fillId="21" borderId="1" xfId="0" applyFont="1" applyFill="1" applyBorder="1" applyAlignment="1" applyProtection="1">
      <alignment horizontal="center" vertical="center" wrapText="1"/>
    </xf>
    <xf numFmtId="0" fontId="22" fillId="18" borderId="1" xfId="0" applyFont="1" applyFill="1" applyBorder="1" applyAlignment="1" applyProtection="1">
      <alignment horizontal="center" vertical="center" wrapText="1"/>
    </xf>
    <xf numFmtId="0" fontId="22" fillId="17" borderId="1" xfId="0" applyFont="1" applyFill="1" applyBorder="1" applyAlignment="1" applyProtection="1">
      <alignment horizontal="center" vertical="center" textRotation="90" wrapText="1"/>
    </xf>
    <xf numFmtId="0" fontId="29" fillId="17" borderId="1" xfId="0" applyFont="1" applyFill="1" applyBorder="1" applyAlignment="1" applyProtection="1">
      <alignment horizontal="center" vertical="center" wrapText="1"/>
    </xf>
    <xf numFmtId="0" fontId="22" fillId="18" borderId="1" xfId="0" applyFont="1" applyFill="1" applyBorder="1" applyAlignment="1" applyProtection="1">
      <alignment horizontal="center" vertical="center" textRotation="90" wrapText="1"/>
    </xf>
    <xf numFmtId="0" fontId="25" fillId="20" borderId="1" xfId="0" applyFont="1" applyFill="1" applyBorder="1" applyAlignment="1" applyProtection="1">
      <alignment horizontal="center" vertical="center"/>
    </xf>
    <xf numFmtId="0" fontId="22" fillId="23" borderId="1" xfId="0" applyFont="1" applyFill="1" applyBorder="1" applyAlignment="1" applyProtection="1">
      <alignment horizontal="center" vertical="center" wrapText="1"/>
    </xf>
    <xf numFmtId="0" fontId="22" fillId="21" borderId="1" xfId="0" applyFont="1" applyFill="1" applyBorder="1" applyAlignment="1" applyProtection="1">
      <alignment horizontal="center" vertical="center" textRotation="90" wrapText="1"/>
    </xf>
    <xf numFmtId="0" fontId="5" fillId="18" borderId="56" xfId="0" applyFont="1" applyFill="1" applyBorder="1" applyAlignment="1" applyProtection="1">
      <alignment horizontal="center" vertical="center" wrapText="1"/>
      <protection hidden="1"/>
    </xf>
    <xf numFmtId="0" fontId="5" fillId="18" borderId="50" xfId="0" applyFont="1" applyFill="1" applyBorder="1" applyAlignment="1" applyProtection="1">
      <alignment horizontal="center" vertical="center"/>
      <protection hidden="1"/>
    </xf>
    <xf numFmtId="0" fontId="5" fillId="18" borderId="68" xfId="0" applyFont="1" applyFill="1" applyBorder="1" applyAlignment="1" applyProtection="1">
      <alignment horizontal="center" vertical="center"/>
      <protection hidden="1"/>
    </xf>
    <xf numFmtId="0" fontId="5" fillId="18" borderId="52" xfId="0" applyFont="1" applyFill="1" applyBorder="1" applyAlignment="1" applyProtection="1">
      <alignment horizontal="center" vertical="center"/>
      <protection hidden="1"/>
    </xf>
    <xf numFmtId="0" fontId="27" fillId="6" borderId="1" xfId="0" applyFont="1" applyFill="1" applyBorder="1" applyAlignment="1" applyProtection="1">
      <alignment horizontal="center" vertical="center" wrapText="1"/>
      <protection locked="0"/>
    </xf>
    <xf numFmtId="0" fontId="22" fillId="0" borderId="1" xfId="0" applyFont="1" applyBorder="1" applyAlignment="1" applyProtection="1">
      <alignment horizontal="center" vertical="center" wrapText="1"/>
      <protection locked="0"/>
    </xf>
    <xf numFmtId="0" fontId="5" fillId="0" borderId="1" xfId="0" applyFont="1" applyFill="1" applyBorder="1" applyAlignment="1" applyProtection="1">
      <alignment horizontal="center" vertical="center" wrapText="1"/>
      <protection hidden="1"/>
    </xf>
    <xf numFmtId="0" fontId="5" fillId="0" borderId="50" xfId="0" applyFont="1" applyBorder="1" applyAlignment="1" applyProtection="1">
      <alignment horizontal="center" vertical="center" wrapText="1"/>
      <protection locked="0"/>
    </xf>
    <xf numFmtId="0" fontId="5" fillId="0" borderId="68" xfId="0" applyFont="1" applyBorder="1" applyAlignment="1" applyProtection="1">
      <alignment horizontal="center" vertical="center" wrapText="1"/>
      <protection locked="0"/>
    </xf>
    <xf numFmtId="0" fontId="5" fillId="0" borderId="52" xfId="0" applyFont="1" applyBorder="1" applyAlignment="1" applyProtection="1">
      <alignment horizontal="center" vertical="center" wrapText="1"/>
      <protection locked="0"/>
    </xf>
    <xf numFmtId="164" fontId="5" fillId="18" borderId="55" xfId="1" applyNumberFormat="1" applyFont="1" applyFill="1" applyBorder="1" applyAlignment="1" applyProtection="1">
      <alignment horizontal="center" vertical="center" wrapText="1"/>
      <protection hidden="1"/>
    </xf>
    <xf numFmtId="164" fontId="5" fillId="18" borderId="56" xfId="1" applyNumberFormat="1" applyFont="1" applyFill="1" applyBorder="1" applyAlignment="1" applyProtection="1">
      <alignment horizontal="center" vertical="center" wrapText="1"/>
      <protection hidden="1"/>
    </xf>
    <xf numFmtId="164" fontId="5" fillId="18" borderId="5" xfId="1" applyNumberFormat="1" applyFont="1" applyFill="1" applyBorder="1" applyAlignment="1" applyProtection="1">
      <alignment horizontal="center" vertical="center" wrapText="1"/>
      <protection hidden="1"/>
    </xf>
    <xf numFmtId="0" fontId="5" fillId="18" borderId="1" xfId="0" applyFont="1" applyFill="1" applyBorder="1" applyAlignment="1" applyProtection="1">
      <alignment horizontal="center" vertical="center"/>
      <protection hidden="1"/>
    </xf>
    <xf numFmtId="164" fontId="5" fillId="18" borderId="1" xfId="1" applyNumberFormat="1" applyFont="1" applyFill="1" applyBorder="1" applyAlignment="1" applyProtection="1">
      <alignment horizontal="center" vertical="center" wrapText="1"/>
      <protection hidden="1"/>
    </xf>
    <xf numFmtId="0" fontId="27" fillId="0" borderId="1" xfId="0" applyFont="1" applyFill="1" applyBorder="1" applyAlignment="1" applyProtection="1">
      <alignment horizontal="center" vertical="center" wrapText="1"/>
      <protection locked="0"/>
    </xf>
    <xf numFmtId="0" fontId="27" fillId="0" borderId="1" xfId="0" applyFont="1" applyBorder="1" applyAlignment="1">
      <alignment horizontal="center" vertical="center" wrapText="1"/>
    </xf>
    <xf numFmtId="0" fontId="5" fillId="18" borderId="39" xfId="0" applyFont="1" applyFill="1" applyBorder="1" applyAlignment="1" applyProtection="1">
      <alignment horizontal="center" vertical="center"/>
      <protection hidden="1"/>
    </xf>
    <xf numFmtId="0" fontId="21" fillId="0" borderId="38" xfId="0" applyFont="1" applyBorder="1" applyAlignment="1" applyProtection="1">
      <alignment horizontal="left"/>
      <protection locked="0"/>
    </xf>
    <xf numFmtId="0" fontId="21" fillId="0" borderId="40" xfId="0" applyFont="1" applyBorder="1" applyAlignment="1" applyProtection="1">
      <alignment horizontal="left"/>
      <protection locked="0"/>
    </xf>
    <xf numFmtId="0" fontId="21" fillId="0" borderId="39" xfId="0" applyFont="1" applyBorder="1" applyAlignment="1" applyProtection="1">
      <alignment horizontal="left"/>
      <protection locked="0"/>
    </xf>
    <xf numFmtId="0" fontId="0" fillId="0" borderId="1" xfId="0" applyFont="1" applyFill="1" applyBorder="1" applyAlignment="1" applyProtection="1">
      <alignment horizontal="center" vertical="center" wrapText="1"/>
      <protection locked="0"/>
    </xf>
    <xf numFmtId="0" fontId="5" fillId="0" borderId="33" xfId="0" applyFont="1" applyBorder="1" applyAlignment="1" applyProtection="1">
      <alignment horizontal="center" vertical="center" wrapText="1"/>
      <protection locked="0"/>
    </xf>
    <xf numFmtId="0" fontId="5" fillId="0" borderId="18" xfId="0" applyFont="1" applyBorder="1" applyAlignment="1" applyProtection="1">
      <alignment horizontal="center" vertical="center" wrapText="1"/>
      <protection locked="0"/>
    </xf>
    <xf numFmtId="0" fontId="5" fillId="0" borderId="23" xfId="0" applyFont="1" applyBorder="1" applyAlignment="1" applyProtection="1">
      <alignment horizontal="center" vertical="center" wrapText="1"/>
      <protection locked="0"/>
    </xf>
    <xf numFmtId="0" fontId="5" fillId="0" borderId="19" xfId="0" applyFont="1" applyBorder="1" applyAlignment="1" applyProtection="1">
      <alignment horizontal="center" vertical="center" wrapText="1"/>
      <protection locked="0"/>
    </xf>
    <xf numFmtId="0" fontId="5" fillId="18" borderId="24" xfId="0" applyFont="1" applyFill="1" applyBorder="1" applyAlignment="1" applyProtection="1">
      <alignment horizontal="center" vertical="center"/>
      <protection hidden="1"/>
    </xf>
    <xf numFmtId="9" fontId="5" fillId="18" borderId="24" xfId="0" applyNumberFormat="1" applyFont="1" applyFill="1" applyBorder="1" applyAlignment="1" applyProtection="1">
      <alignment horizontal="center" vertical="center" wrapText="1"/>
      <protection hidden="1"/>
    </xf>
    <xf numFmtId="9" fontId="5" fillId="18" borderId="24" xfId="0" applyNumberFormat="1" applyFont="1" applyFill="1" applyBorder="1" applyAlignment="1" applyProtection="1">
      <alignment horizontal="center" vertical="center"/>
      <protection hidden="1"/>
    </xf>
    <xf numFmtId="9" fontId="5" fillId="18" borderId="1" xfId="0" applyNumberFormat="1" applyFont="1" applyFill="1" applyBorder="1" applyAlignment="1" applyProtection="1">
      <alignment horizontal="center" vertical="center"/>
      <protection hidden="1"/>
    </xf>
    <xf numFmtId="0" fontId="5" fillId="0" borderId="56" xfId="0" applyFont="1" applyBorder="1" applyAlignment="1" applyProtection="1">
      <alignment horizontal="center" vertical="center" wrapText="1"/>
      <protection locked="0"/>
    </xf>
    <xf numFmtId="0" fontId="5" fillId="0" borderId="10" xfId="0" applyFont="1" applyBorder="1" applyAlignment="1" applyProtection="1">
      <alignment horizontal="center" vertical="center" wrapText="1"/>
      <protection locked="0"/>
    </xf>
    <xf numFmtId="0" fontId="5" fillId="0" borderId="12" xfId="0" applyFont="1" applyBorder="1" applyAlignment="1" applyProtection="1">
      <alignment horizontal="center" vertical="center" wrapText="1"/>
      <protection locked="0"/>
    </xf>
    <xf numFmtId="0" fontId="5" fillId="0" borderId="17" xfId="0" applyFont="1" applyBorder="1" applyAlignment="1" applyProtection="1">
      <alignment horizontal="center" vertical="center" wrapText="1"/>
      <protection locked="0"/>
    </xf>
    <xf numFmtId="0" fontId="24" fillId="0" borderId="32" xfId="0" applyFont="1" applyBorder="1" applyAlignment="1" applyProtection="1">
      <alignment horizontal="center" vertical="center"/>
      <protection locked="0"/>
    </xf>
    <xf numFmtId="0" fontId="24" fillId="0" borderId="19" xfId="0" applyFont="1" applyBorder="1" applyAlignment="1" applyProtection="1">
      <alignment horizontal="center" vertical="center"/>
      <protection locked="0"/>
    </xf>
    <xf numFmtId="0" fontId="5" fillId="18" borderId="5" xfId="0" applyFont="1" applyFill="1" applyBorder="1" applyAlignment="1" applyProtection="1">
      <alignment horizontal="center" vertical="center" wrapText="1"/>
      <protection hidden="1"/>
    </xf>
    <xf numFmtId="0" fontId="5" fillId="0" borderId="24" xfId="0" applyFont="1" applyBorder="1" applyAlignment="1" applyProtection="1">
      <alignment horizontal="center" vertical="center" wrapText="1"/>
      <protection locked="0"/>
    </xf>
    <xf numFmtId="0" fontId="5" fillId="0" borderId="21" xfId="0" applyFont="1" applyBorder="1" applyAlignment="1" applyProtection="1">
      <alignment horizontal="center" vertical="center" wrapText="1"/>
      <protection locked="0"/>
    </xf>
    <xf numFmtId="0" fontId="5" fillId="0" borderId="60" xfId="0" applyFont="1" applyBorder="1" applyAlignment="1" applyProtection="1">
      <alignment horizontal="center" vertical="center" wrapText="1"/>
      <protection locked="0"/>
    </xf>
    <xf numFmtId="0" fontId="5" fillId="0" borderId="61" xfId="0" applyFont="1" applyBorder="1" applyAlignment="1" applyProtection="1">
      <alignment horizontal="center" vertical="center" wrapText="1"/>
      <protection locked="0"/>
    </xf>
    <xf numFmtId="0" fontId="5" fillId="0" borderId="25" xfId="0" applyFont="1" applyBorder="1" applyAlignment="1" applyProtection="1">
      <alignment horizontal="center" vertical="center" wrapText="1"/>
      <protection locked="0"/>
    </xf>
    <xf numFmtId="0" fontId="5" fillId="0" borderId="22" xfId="0" applyFont="1" applyBorder="1" applyAlignment="1" applyProtection="1">
      <alignment horizontal="center" vertical="center" wrapText="1"/>
      <protection locked="0"/>
    </xf>
    <xf numFmtId="0" fontId="5" fillId="0" borderId="47" xfId="0" applyFont="1" applyBorder="1" applyAlignment="1" applyProtection="1">
      <alignment horizontal="center" vertical="center" wrapText="1"/>
      <protection locked="0"/>
    </xf>
    <xf numFmtId="0" fontId="5" fillId="18" borderId="55" xfId="0" applyFont="1" applyFill="1" applyBorder="1" applyAlignment="1" applyProtection="1">
      <alignment horizontal="center" vertical="center"/>
      <protection hidden="1"/>
    </xf>
    <xf numFmtId="9" fontId="5" fillId="18" borderId="55" xfId="0" applyNumberFormat="1" applyFont="1" applyFill="1" applyBorder="1" applyAlignment="1" applyProtection="1">
      <alignment horizontal="center" vertical="center" wrapText="1"/>
      <protection hidden="1"/>
    </xf>
    <xf numFmtId="0" fontId="5" fillId="18" borderId="25" xfId="0" applyFont="1" applyFill="1" applyBorder="1" applyAlignment="1" applyProtection="1">
      <alignment horizontal="center" vertical="center"/>
      <protection hidden="1"/>
    </xf>
    <xf numFmtId="0" fontId="5" fillId="18" borderId="18" xfId="0" applyFont="1" applyFill="1" applyBorder="1" applyAlignment="1" applyProtection="1">
      <alignment horizontal="center" vertical="center"/>
      <protection hidden="1"/>
    </xf>
    <xf numFmtId="0" fontId="5" fillId="0" borderId="63" xfId="0" applyFont="1" applyBorder="1" applyAlignment="1" applyProtection="1">
      <alignment horizontal="center" vertical="center" wrapText="1"/>
      <protection locked="0"/>
    </xf>
    <xf numFmtId="0" fontId="5" fillId="0" borderId="64" xfId="0" applyFont="1" applyBorder="1" applyAlignment="1" applyProtection="1">
      <alignment horizontal="center" vertical="center" wrapText="1"/>
      <protection locked="0"/>
    </xf>
    <xf numFmtId="0" fontId="24" fillId="0" borderId="23" xfId="0" applyFont="1" applyBorder="1" applyAlignment="1" applyProtection="1">
      <alignment horizontal="center" vertical="center"/>
      <protection locked="0"/>
    </xf>
    <xf numFmtId="0" fontId="24" fillId="0" borderId="20" xfId="0" applyFont="1" applyBorder="1" applyAlignment="1" applyProtection="1">
      <alignment horizontal="center" vertical="center"/>
      <protection locked="0"/>
    </xf>
    <xf numFmtId="0" fontId="5" fillId="18" borderId="24" xfId="0" applyFont="1" applyFill="1" applyBorder="1" applyAlignment="1" applyProtection="1">
      <alignment horizontal="center" vertical="center" wrapText="1"/>
      <protection hidden="1"/>
    </xf>
    <xf numFmtId="0" fontId="5" fillId="18" borderId="21" xfId="0" applyFont="1" applyFill="1" applyBorder="1" applyAlignment="1" applyProtection="1">
      <alignment horizontal="center" vertical="center" wrapText="1"/>
      <protection hidden="1"/>
    </xf>
    <xf numFmtId="0" fontId="5" fillId="0" borderId="51" xfId="0" applyFont="1" applyBorder="1" applyAlignment="1" applyProtection="1">
      <alignment horizontal="center" vertical="center" wrapText="1"/>
      <protection locked="0"/>
    </xf>
    <xf numFmtId="0" fontId="5" fillId="0" borderId="56" xfId="0" applyFont="1" applyBorder="1" applyAlignment="1" applyProtection="1">
      <alignment horizontal="left" vertical="center" wrapText="1"/>
      <protection locked="0"/>
    </xf>
    <xf numFmtId="0" fontId="5" fillId="0" borderId="5" xfId="0" applyFont="1" applyFill="1" applyBorder="1" applyAlignment="1" applyProtection="1">
      <alignment horizontal="center" vertical="center" wrapText="1"/>
      <protection locked="0"/>
    </xf>
    <xf numFmtId="9" fontId="5" fillId="18" borderId="55" xfId="0" applyNumberFormat="1" applyFont="1" applyFill="1" applyBorder="1" applyAlignment="1" applyProtection="1">
      <alignment horizontal="center" vertical="center"/>
      <protection hidden="1"/>
    </xf>
    <xf numFmtId="0" fontId="5" fillId="18" borderId="48" xfId="0" applyFont="1" applyFill="1" applyBorder="1" applyAlignment="1" applyProtection="1">
      <alignment horizontal="center" vertical="center"/>
      <protection hidden="1"/>
    </xf>
    <xf numFmtId="0" fontId="5" fillId="0" borderId="65" xfId="0" applyFont="1" applyBorder="1" applyAlignment="1" applyProtection="1">
      <alignment horizontal="center" vertical="center" wrapText="1"/>
      <protection locked="0"/>
    </xf>
    <xf numFmtId="0" fontId="24" fillId="0" borderId="66" xfId="0" applyFont="1" applyBorder="1" applyAlignment="1" applyProtection="1">
      <alignment horizontal="center" vertical="center"/>
      <protection locked="0"/>
    </xf>
    <xf numFmtId="0" fontId="24" fillId="0" borderId="67" xfId="0" applyFont="1" applyBorder="1" applyAlignment="1" applyProtection="1">
      <alignment horizontal="center" vertical="center"/>
      <protection locked="0"/>
    </xf>
    <xf numFmtId="0" fontId="22" fillId="17" borderId="25" xfId="0" applyFont="1" applyFill="1" applyBorder="1" applyAlignment="1" applyProtection="1">
      <alignment horizontal="center" vertical="center" textRotation="90" wrapText="1"/>
    </xf>
    <xf numFmtId="0" fontId="22" fillId="17" borderId="48" xfId="0" applyFont="1" applyFill="1" applyBorder="1" applyAlignment="1" applyProtection="1">
      <alignment horizontal="center" vertical="center" textRotation="90" wrapText="1"/>
    </xf>
    <xf numFmtId="0" fontId="0" fillId="0" borderId="1" xfId="0" applyBorder="1" applyAlignment="1" applyProtection="1">
      <alignment horizontal="center" vertical="center"/>
    </xf>
    <xf numFmtId="0" fontId="5" fillId="0" borderId="1" xfId="0" applyFont="1" applyBorder="1" applyAlignment="1" applyProtection="1">
      <alignment horizontal="center" vertical="center" wrapText="1"/>
    </xf>
    <xf numFmtId="0" fontId="20" fillId="0" borderId="38" xfId="0" applyFont="1" applyBorder="1" applyAlignment="1" applyProtection="1">
      <alignment horizontal="left" vertical="center" wrapText="1"/>
    </xf>
    <xf numFmtId="0" fontId="20" fillId="0" borderId="40" xfId="0" applyFont="1" applyBorder="1" applyAlignment="1" applyProtection="1">
      <alignment horizontal="left" vertical="center" wrapText="1"/>
    </xf>
    <xf numFmtId="0" fontId="20" fillId="0" borderId="39" xfId="0" applyFont="1" applyBorder="1" applyAlignment="1" applyProtection="1">
      <alignment horizontal="left" vertical="center" wrapText="1"/>
    </xf>
    <xf numFmtId="0" fontId="25" fillId="20" borderId="29" xfId="0" applyFont="1" applyFill="1" applyBorder="1" applyAlignment="1" applyProtection="1">
      <alignment horizontal="center" vertical="center"/>
    </xf>
    <xf numFmtId="0" fontId="25" fillId="20" borderId="30" xfId="0" applyFont="1" applyFill="1" applyBorder="1" applyAlignment="1" applyProtection="1">
      <alignment horizontal="center" vertical="center"/>
    </xf>
    <xf numFmtId="0" fontId="25" fillId="20" borderId="31" xfId="0" applyFont="1" applyFill="1" applyBorder="1" applyAlignment="1" applyProtection="1">
      <alignment horizontal="center" vertical="center"/>
    </xf>
    <xf numFmtId="0" fontId="25" fillId="20" borderId="26" xfId="0" applyFont="1" applyFill="1" applyBorder="1" applyAlignment="1" applyProtection="1">
      <alignment horizontal="center" vertical="center"/>
    </xf>
    <xf numFmtId="0" fontId="25" fillId="20" borderId="27" xfId="0" applyFont="1" applyFill="1" applyBorder="1" applyAlignment="1" applyProtection="1">
      <alignment horizontal="center" vertical="center"/>
    </xf>
    <xf numFmtId="0" fontId="25" fillId="20" borderId="28" xfId="0" applyFont="1" applyFill="1" applyBorder="1" applyAlignment="1" applyProtection="1">
      <alignment horizontal="center" vertical="center"/>
    </xf>
    <xf numFmtId="0" fontId="25" fillId="20" borderId="49" xfId="0" applyFont="1" applyFill="1" applyBorder="1" applyAlignment="1" applyProtection="1">
      <alignment horizontal="center" vertical="center"/>
    </xf>
    <xf numFmtId="0" fontId="22" fillId="17" borderId="23" xfId="0" applyFont="1" applyFill="1" applyBorder="1" applyAlignment="1" applyProtection="1">
      <alignment horizontal="center" vertical="center" wrapText="1"/>
    </xf>
    <xf numFmtId="0" fontId="22" fillId="17" borderId="47" xfId="0" applyFont="1" applyFill="1" applyBorder="1" applyAlignment="1" applyProtection="1">
      <alignment horizontal="center" vertical="center" wrapText="1"/>
    </xf>
    <xf numFmtId="0" fontId="22" fillId="17" borderId="24" xfId="0" applyFont="1" applyFill="1" applyBorder="1" applyAlignment="1" applyProtection="1">
      <alignment horizontal="center" vertical="center" wrapText="1"/>
    </xf>
    <xf numFmtId="0" fontId="22" fillId="17" borderId="55" xfId="0" applyFont="1" applyFill="1" applyBorder="1" applyAlignment="1" applyProtection="1">
      <alignment horizontal="center" vertical="center" wrapText="1"/>
    </xf>
    <xf numFmtId="0" fontId="22" fillId="18" borderId="24" xfId="0" applyFont="1" applyFill="1" applyBorder="1" applyAlignment="1" applyProtection="1">
      <alignment horizontal="center" vertical="center" textRotation="90" wrapText="1"/>
    </xf>
    <xf numFmtId="0" fontId="22" fillId="18" borderId="55" xfId="0" applyFont="1" applyFill="1" applyBorder="1" applyAlignment="1" applyProtection="1">
      <alignment horizontal="center" vertical="center" textRotation="90" wrapText="1"/>
    </xf>
    <xf numFmtId="0" fontId="22" fillId="18" borderId="25" xfId="0" applyFont="1" applyFill="1" applyBorder="1" applyAlignment="1" applyProtection="1">
      <alignment horizontal="center" vertical="center" textRotation="90" wrapText="1"/>
    </xf>
    <xf numFmtId="0" fontId="22" fillId="18" borderId="48" xfId="0" applyFont="1" applyFill="1" applyBorder="1" applyAlignment="1" applyProtection="1">
      <alignment horizontal="center" vertical="center" textRotation="90" wrapText="1"/>
    </xf>
    <xf numFmtId="0" fontId="22" fillId="17" borderId="23" xfId="0" applyFont="1" applyFill="1" applyBorder="1" applyAlignment="1" applyProtection="1">
      <alignment horizontal="center" vertical="center" textRotation="90" wrapText="1"/>
    </xf>
    <xf numFmtId="0" fontId="22" fillId="17" borderId="47" xfId="0" applyFont="1" applyFill="1" applyBorder="1" applyAlignment="1" applyProtection="1">
      <alignment horizontal="center" vertical="center" textRotation="90" wrapText="1"/>
    </xf>
    <xf numFmtId="0" fontId="22" fillId="18" borderId="24" xfId="0" applyFont="1" applyFill="1" applyBorder="1" applyAlignment="1" applyProtection="1">
      <alignment horizontal="center" vertical="center" wrapText="1"/>
    </xf>
    <xf numFmtId="0" fontId="22" fillId="18" borderId="55" xfId="0" applyFont="1" applyFill="1" applyBorder="1" applyAlignment="1" applyProtection="1">
      <alignment horizontal="center" vertical="center" wrapText="1"/>
    </xf>
    <xf numFmtId="0" fontId="22" fillId="17" borderId="60" xfId="0" applyFont="1" applyFill="1" applyBorder="1" applyAlignment="1" applyProtection="1">
      <alignment horizontal="center" vertical="center" wrapText="1"/>
    </xf>
    <xf numFmtId="0" fontId="22" fillId="17" borderId="56" xfId="0" applyFont="1" applyFill="1" applyBorder="1" applyAlignment="1" applyProtection="1">
      <alignment horizontal="center" vertical="center" wrapText="1"/>
    </xf>
    <xf numFmtId="0" fontId="22" fillId="17" borderId="10" xfId="0" applyFont="1" applyFill="1" applyBorder="1" applyAlignment="1" applyProtection="1">
      <alignment horizontal="center" vertical="center" wrapText="1"/>
    </xf>
    <xf numFmtId="0" fontId="22" fillId="17" borderId="12" xfId="0" applyFont="1" applyFill="1" applyBorder="1" applyAlignment="1" applyProtection="1">
      <alignment horizontal="center" vertical="center" wrapText="1"/>
    </xf>
    <xf numFmtId="0" fontId="22" fillId="17" borderId="25" xfId="0" applyFont="1" applyFill="1" applyBorder="1" applyAlignment="1" applyProtection="1">
      <alignment horizontal="center" vertical="center" wrapText="1"/>
    </xf>
    <xf numFmtId="0" fontId="22" fillId="17" borderId="48" xfId="0" applyFont="1" applyFill="1" applyBorder="1" applyAlignment="1" applyProtection="1">
      <alignment horizontal="center" vertical="center" wrapText="1"/>
    </xf>
    <xf numFmtId="0" fontId="22" fillId="18" borderId="59" xfId="0" applyFont="1" applyFill="1" applyBorder="1" applyAlignment="1" applyProtection="1">
      <alignment horizontal="center" vertical="center" textRotation="90" wrapText="1"/>
    </xf>
    <xf numFmtId="0" fontId="22" fillId="18" borderId="50" xfId="0" applyFont="1" applyFill="1" applyBorder="1" applyAlignment="1" applyProtection="1">
      <alignment horizontal="center" vertical="center" textRotation="90" wrapText="1"/>
    </xf>
    <xf numFmtId="0" fontId="15" fillId="6" borderId="0" xfId="0" applyFont="1" applyFill="1" applyBorder="1" applyAlignment="1">
      <alignment horizontal="justify" vertical="center" wrapText="1"/>
    </xf>
    <xf numFmtId="0" fontId="3" fillId="15" borderId="23" xfId="0" applyFont="1" applyFill="1" applyBorder="1" applyAlignment="1">
      <alignment horizontal="center" vertical="center"/>
    </xf>
    <xf numFmtId="0" fontId="3" fillId="15" borderId="24" xfId="0" applyFont="1" applyFill="1" applyBorder="1" applyAlignment="1">
      <alignment horizontal="center" vertical="center"/>
    </xf>
    <xf numFmtId="0" fontId="3" fillId="15" borderId="25" xfId="0" applyFont="1" applyFill="1" applyBorder="1" applyAlignment="1">
      <alignment horizontal="center" vertical="center"/>
    </xf>
    <xf numFmtId="0" fontId="4" fillId="2" borderId="1" xfId="2" applyBorder="1" applyAlignment="1">
      <alignment horizontal="center"/>
    </xf>
    <xf numFmtId="0" fontId="3" fillId="15" borderId="8" xfId="0" applyFont="1" applyFill="1" applyBorder="1" applyAlignment="1">
      <alignment horizontal="center" vertical="center"/>
    </xf>
    <xf numFmtId="0" fontId="3" fillId="15" borderId="9" xfId="0" applyFont="1" applyFill="1" applyBorder="1" applyAlignment="1">
      <alignment horizontal="center" vertical="center"/>
    </xf>
    <xf numFmtId="0" fontId="3" fillId="15" borderId="10" xfId="0" applyFont="1" applyFill="1" applyBorder="1" applyAlignment="1">
      <alignment horizontal="center" vertical="center"/>
    </xf>
    <xf numFmtId="0" fontId="7" fillId="12" borderId="34" xfId="0" applyFont="1" applyFill="1" applyBorder="1" applyAlignment="1">
      <alignment horizontal="center" vertical="center" wrapText="1" readingOrder="1"/>
    </xf>
    <xf numFmtId="0" fontId="7" fillId="12" borderId="35" xfId="0" applyFont="1" applyFill="1" applyBorder="1" applyAlignment="1">
      <alignment horizontal="center" vertical="center" wrapText="1" readingOrder="1"/>
    </xf>
    <xf numFmtId="0" fontId="10" fillId="16" borderId="26" xfId="0" applyFont="1" applyFill="1" applyBorder="1" applyAlignment="1">
      <alignment horizontal="center" vertical="center" wrapText="1" readingOrder="1"/>
    </xf>
    <xf numFmtId="0" fontId="10" fillId="16" borderId="27" xfId="0" applyFont="1" applyFill="1" applyBorder="1" applyAlignment="1">
      <alignment horizontal="center" vertical="center" wrapText="1" readingOrder="1"/>
    </xf>
    <xf numFmtId="0" fontId="10" fillId="16" borderId="28" xfId="0" applyFont="1" applyFill="1" applyBorder="1" applyAlignment="1">
      <alignment horizontal="center" vertical="center" wrapText="1" readingOrder="1"/>
    </xf>
    <xf numFmtId="0" fontId="11" fillId="16" borderId="29" xfId="0" applyFont="1" applyFill="1" applyBorder="1" applyAlignment="1">
      <alignment horizontal="center" vertical="center" wrapText="1" readingOrder="1"/>
    </xf>
    <xf numFmtId="0" fontId="11" fillId="16" borderId="30" xfId="0" applyFont="1" applyFill="1" applyBorder="1" applyAlignment="1">
      <alignment horizontal="center" vertical="center" wrapText="1" readingOrder="1"/>
    </xf>
    <xf numFmtId="0" fontId="11" fillId="6" borderId="32" xfId="0" applyFont="1" applyFill="1" applyBorder="1" applyAlignment="1">
      <alignment horizontal="center" vertical="center" wrapText="1" readingOrder="1"/>
    </xf>
    <xf numFmtId="0" fontId="11" fillId="6" borderId="19" xfId="0" applyFont="1" applyFill="1" applyBorder="1" applyAlignment="1">
      <alignment horizontal="center" vertical="center" wrapText="1" readingOrder="1"/>
    </xf>
    <xf numFmtId="0" fontId="11" fillId="6" borderId="5" xfId="0" applyFont="1" applyFill="1" applyBorder="1" applyAlignment="1">
      <alignment horizontal="center" vertical="center" wrapText="1" readingOrder="1"/>
    </xf>
    <xf numFmtId="0" fontId="11" fillId="6" borderId="1" xfId="0" applyFont="1" applyFill="1" applyBorder="1" applyAlignment="1">
      <alignment horizontal="center" vertical="center" wrapText="1" readingOrder="1"/>
    </xf>
    <xf numFmtId="0" fontId="11" fillId="6" borderId="20" xfId="0" applyFont="1" applyFill="1" applyBorder="1" applyAlignment="1">
      <alignment horizontal="center" vertical="center" wrapText="1" readingOrder="1"/>
    </xf>
    <xf numFmtId="0" fontId="11" fillId="6" borderId="21" xfId="0" applyFont="1" applyFill="1" applyBorder="1" applyAlignment="1">
      <alignment horizontal="center" vertical="center" wrapText="1" readingOrder="1"/>
    </xf>
    <xf numFmtId="0" fontId="0" fillId="0" borderId="1" xfId="0" applyFont="1" applyBorder="1" applyAlignment="1" applyProtection="1">
      <alignment horizontal="left" vertical="center" wrapText="1"/>
      <protection locked="0"/>
    </xf>
    <xf numFmtId="0" fontId="0" fillId="0" borderId="1" xfId="0" applyFont="1" applyBorder="1" applyAlignment="1" applyProtection="1">
      <alignment horizontal="left" vertical="center"/>
      <protection locked="0"/>
    </xf>
  </cellXfs>
  <cellStyles count="3">
    <cellStyle name="Énfasis1" xfId="2" builtinId="29"/>
    <cellStyle name="Normal" xfId="0" builtinId="0"/>
    <cellStyle name="Porcentaje" xfId="1" builtinId="5"/>
  </cellStyles>
  <dxfs count="295">
    <dxf>
      <font>
        <b/>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rgb="FF000000"/>
        <name val="Calibri"/>
        <scheme val="minor"/>
      </font>
      <alignment horizontal="center" vertical="center" textRotation="0" wrapText="1" indent="0" justifyLastLine="0" shrinkToFit="0" readingOrder="1"/>
    </dxf>
    <dxf>
      <font>
        <b val="0"/>
        <i val="0"/>
        <strike val="0"/>
        <condense val="0"/>
        <extend val="0"/>
        <outline val="0"/>
        <shadow val="0"/>
        <u val="none"/>
        <vertAlign val="baseline"/>
        <sz val="11"/>
        <color theme="1"/>
        <name val="Calibri"/>
        <scheme val="minor"/>
      </font>
      <border diagonalUp="0" diagonalDown="0" outline="0">
        <left style="thin">
          <color theme="4"/>
        </left>
        <right style="thin">
          <color theme="4"/>
        </right>
        <top style="thin">
          <color theme="4"/>
        </top>
        <bottom/>
      </border>
    </dxf>
    <dxf>
      <font>
        <b val="0"/>
        <i val="0"/>
        <strike val="0"/>
        <condense val="0"/>
        <extend val="0"/>
        <outline val="0"/>
        <shadow val="0"/>
        <u val="none"/>
        <vertAlign val="baseline"/>
        <sz val="11"/>
        <color theme="1"/>
        <name val="Calibri"/>
        <scheme val="minor"/>
      </font>
      <border diagonalUp="0" diagonalDown="0">
        <left/>
        <right style="thin">
          <color theme="4"/>
        </right>
        <top style="thin">
          <color theme="4"/>
        </top>
        <bottom/>
        <vertical/>
        <horizontal/>
      </border>
    </dxf>
    <dxf>
      <font>
        <b val="0"/>
        <i val="0"/>
        <strike val="0"/>
        <condense val="0"/>
        <extend val="0"/>
        <outline val="0"/>
        <shadow val="0"/>
        <u val="none"/>
        <vertAlign val="baseline"/>
        <sz val="11"/>
        <color theme="1"/>
        <name val="Calibri"/>
        <scheme val="minor"/>
      </font>
      <border diagonalUp="0" diagonalDown="0">
        <left/>
        <right style="thin">
          <color theme="4"/>
        </right>
        <top style="thin">
          <color theme="4"/>
        </top>
        <bottom/>
        <vertical/>
        <horizontal/>
      </border>
    </dxf>
    <dxf>
      <border outline="0">
        <top style="thin">
          <color theme="4"/>
        </top>
      </border>
    </dxf>
    <dxf>
      <font>
        <b val="0"/>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0"/>
        <name val="Calibri"/>
        <scheme val="minor"/>
      </font>
      <fill>
        <patternFill patternType="solid">
          <fgColor theme="4"/>
          <bgColor theme="4"/>
        </patternFill>
      </fill>
    </dxf>
    <dxf>
      <font>
        <b/>
        <i val="0"/>
        <strike val="0"/>
        <condense val="0"/>
        <extend val="0"/>
        <outline val="0"/>
        <shadow val="0"/>
        <u val="none"/>
        <vertAlign val="baseline"/>
        <sz val="11"/>
        <color theme="0"/>
        <name val="Calibri"/>
        <scheme val="minor"/>
      </font>
      <fill>
        <patternFill patternType="solid">
          <fgColor theme="4"/>
          <bgColor theme="4"/>
        </patternFill>
      </fill>
    </dxf>
    <dxf>
      <font>
        <b val="0"/>
        <i val="0"/>
        <strike val="0"/>
        <condense val="0"/>
        <extend val="0"/>
        <outline val="0"/>
        <shadow val="0"/>
        <u val="none"/>
        <vertAlign val="baseline"/>
        <sz val="11"/>
        <color theme="1"/>
        <name val="Calibri"/>
        <scheme val="minor"/>
      </font>
      <border diagonalUp="0" diagonalDown="0">
        <left/>
        <right/>
        <top style="thin">
          <color theme="4"/>
        </top>
        <bottom/>
        <vertical/>
        <horizontal/>
      </border>
    </dxf>
    <dxf>
      <border outline="0">
        <top style="thin">
          <color theme="4"/>
        </top>
        <bottom style="thin">
          <color theme="4"/>
        </bottom>
      </border>
    </dxf>
    <dxf>
      <font>
        <b val="0"/>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0"/>
        <name val="Calibri"/>
        <scheme val="minor"/>
      </font>
      <fill>
        <patternFill patternType="solid">
          <fgColor theme="4"/>
          <bgColor theme="4"/>
        </patternFill>
      </fill>
    </dxf>
    <dxf>
      <font>
        <b val="0"/>
        <i val="0"/>
        <strike val="0"/>
        <condense val="0"/>
        <extend val="0"/>
        <outline val="0"/>
        <shadow val="0"/>
        <u val="none"/>
        <vertAlign val="baseline"/>
        <sz val="11"/>
        <color theme="1"/>
        <name val="Calibri"/>
        <scheme val="minor"/>
      </font>
      <border diagonalUp="0" diagonalDown="0">
        <left/>
        <right/>
        <top style="thin">
          <color theme="4"/>
        </top>
        <bottom/>
        <vertical/>
        <horizontal/>
      </border>
    </dxf>
    <dxf>
      <border outline="0">
        <left style="thin">
          <color theme="4"/>
        </left>
        <top style="thin">
          <color theme="4"/>
        </top>
        <bottom style="thin">
          <color theme="4"/>
        </bottom>
      </border>
    </dxf>
    <dxf>
      <font>
        <b val="0"/>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0"/>
        <name val="Calibri"/>
        <scheme val="minor"/>
      </font>
      <fill>
        <patternFill patternType="solid">
          <fgColor theme="4"/>
          <bgColor theme="4"/>
        </patternFill>
      </fill>
    </dxf>
    <dxf>
      <fill>
        <patternFill>
          <bgColor rgb="FF92D05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C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rgb="FFFF0000"/>
        </patternFill>
      </fill>
    </dxf>
    <dxf>
      <fill>
        <patternFill>
          <bgColor rgb="FFFFC00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C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C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theme="5"/>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theme="5"/>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FF0000"/>
        </patternFill>
      </fill>
    </dxf>
    <dxf>
      <fill>
        <patternFill>
          <bgColor rgb="FFFFC00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C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C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C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C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theme="5"/>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theme="5"/>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C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C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theme="5"/>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theme="5"/>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C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C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theme="5"/>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theme="5"/>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C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C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theme="5"/>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theme="5"/>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C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theme="5"/>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C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theme="5"/>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C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C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C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theme="5"/>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theme="5"/>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C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C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theme="5"/>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theme="5"/>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C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rgb="FFFF0000"/>
        </patternFill>
      </fill>
    </dxf>
    <dxf>
      <fill>
        <patternFill>
          <bgColor rgb="FFFFC00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theme="5"/>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theme="5"/>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C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C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theme="5"/>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theme="1"/>
        </patternFill>
      </fill>
    </dxf>
    <dxf>
      <fill>
        <patternFill>
          <bgColor theme="1"/>
        </patternFill>
      </fill>
    </dxf>
    <dxf>
      <fill>
        <patternFill>
          <bgColor theme="1"/>
        </patternFill>
      </fill>
    </dxf>
    <dxf>
      <fill>
        <patternFill>
          <bgColor theme="1"/>
        </patternFill>
      </fill>
    </dxf>
    <dxf>
      <fill>
        <patternFill>
          <bgColor rgb="FF92D05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C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theme="5"/>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theme="5"/>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FF0000"/>
        </patternFill>
      </fill>
    </dxf>
    <dxf>
      <fill>
        <patternFill>
          <bgColor rgb="FFFFC00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C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C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theme="5"/>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theme="5"/>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C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C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theme="5"/>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FF0000"/>
        </patternFill>
      </fill>
    </dxf>
    <dxf>
      <fill>
        <patternFill>
          <bgColor rgb="FFFFC00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theme="5"/>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theme="5"/>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C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s>
  <tableStyles count="0" defaultTableStyle="TableStyleMedium2" defaultPivotStyle="PivotStyleLight16"/>
  <colors>
    <mruColors>
      <color rgb="FF9966FF"/>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551295</xdr:colOff>
      <xdr:row>0</xdr:row>
      <xdr:rowOff>63500</xdr:rowOff>
    </xdr:from>
    <xdr:to>
      <xdr:col>1</xdr:col>
      <xdr:colOff>585932</xdr:colOff>
      <xdr:row>2</xdr:row>
      <xdr:rowOff>222438</xdr:rowOff>
    </xdr:to>
    <xdr:pic>
      <xdr:nvPicPr>
        <xdr:cNvPr id="2" name="Imagen 1">
          <a:extLst>
            <a:ext uri="{FF2B5EF4-FFF2-40B4-BE49-F238E27FC236}">
              <a16:creationId xmlns:a16="http://schemas.microsoft.com/office/drawing/2014/main" id="{A7E630E1-3107-4FFC-9F4C-55BD5216EEDA}"/>
            </a:ext>
          </a:extLst>
        </xdr:cNvPr>
        <xdr:cNvPicPr>
          <a:picLocks noChangeAspect="1"/>
        </xdr:cNvPicPr>
      </xdr:nvPicPr>
      <xdr:blipFill>
        <a:blip xmlns:r="http://schemas.openxmlformats.org/officeDocument/2006/relationships" r:embed="rId1"/>
        <a:stretch>
          <a:fillRect/>
        </a:stretch>
      </xdr:blipFill>
      <xdr:spPr>
        <a:xfrm>
          <a:off x="551295" y="63500"/>
          <a:ext cx="680220" cy="677521"/>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objetivos_estrategicos" displayName="objetivos_estrategicos" ref="A1:A12" totalsRowShown="0" headerRowDxfId="16" dataDxfId="15" tableBorderDxfId="14">
  <tableColumns count="1">
    <tableColumn id="1" xr3:uid="{00000000-0010-0000-0000-000001000000}" name="objetivos_estrategicos" dataDxfId="13"/>
  </tableColumns>
  <tableStyleInfo name="TableStyleMedium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Procesos" displayName="Procesos" ref="B1:B21" totalsRowShown="0" headerRowDxfId="12" dataDxfId="11" tableBorderDxfId="10">
  <tableColumns count="1">
    <tableColumn id="1" xr3:uid="{00000000-0010-0000-0100-000001000000}" name="Procesos" dataDxfId="9"/>
  </tableColumns>
  <tableStyleInfo name="TableStyleMedium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impacto" displayName="impacto" ref="G1:G4" totalsRowShown="0" headerRowDxfId="8">
  <tableColumns count="1">
    <tableColumn id="1" xr3:uid="{00000000-0010-0000-0200-000001000000}" name="impacto"/>
  </tableColumns>
  <tableStyleInfo name="TableStyleMedium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3000000}" name="tipos_riesgos" displayName="tipos_riesgos" ref="C1:F21" totalsRowShown="0" headerRowDxfId="7" dataDxfId="6" tableBorderDxfId="5">
  <sortState xmlns:xlrd2="http://schemas.microsoft.com/office/spreadsheetml/2017/richdata2" ref="E2:E12">
    <sortCondition ref="E2"/>
  </sortState>
  <tableColumns count="4">
    <tableColumn id="3" xr3:uid="{00000000-0010-0000-0300-000003000000}" name="Objetivo Procesos" dataDxfId="4"/>
    <tableColumn id="4" xr3:uid="{00000000-0010-0000-0300-000004000000}" name="Factor de Riesgo" dataDxfId="3"/>
    <tableColumn id="1" xr3:uid="{00000000-0010-0000-0300-000001000000}" name="Clasificación del Riesgo" dataDxfId="2"/>
    <tableColumn id="2" xr3:uid="{00000000-0010-0000-0300-000002000000}" name="Criterios de Impacto" dataDxfId="1"/>
  </tableColumns>
  <tableStyleInfo name="TableStyleMedium9"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4000000}" name="tratamiento" displayName="tratamiento" ref="I1:I4" totalsRowShown="0">
  <tableColumns count="1">
    <tableColumn id="1" xr3:uid="{00000000-0010-0000-0400-000001000000}" name="Tipo de control"/>
  </tableColumns>
  <tableStyleInfo name="TableStyleMedium9"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5000000}" name="tratamiento_corrupcion" displayName="tratamiento_corrupcion" ref="P1:P4" totalsRowShown="0" headerRowDxfId="0">
  <tableColumns count="1">
    <tableColumn id="1" xr3:uid="{00000000-0010-0000-0500-000001000000}" name="tratamiento_corrupcion"/>
  </tableColumns>
  <tableStyleInfo name="TableStyleMedium9"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3" Type="http://schemas.openxmlformats.org/officeDocument/2006/relationships/table" Target="../tables/table2.xml"/><Relationship Id="rId7" Type="http://schemas.openxmlformats.org/officeDocument/2006/relationships/table" Target="../tables/table6.xml"/><Relationship Id="rId2" Type="http://schemas.openxmlformats.org/officeDocument/2006/relationships/table" Target="../tables/table1.xml"/><Relationship Id="rId1" Type="http://schemas.openxmlformats.org/officeDocument/2006/relationships/printerSettings" Target="../printerSettings/printerSettings3.bin"/><Relationship Id="rId6" Type="http://schemas.openxmlformats.org/officeDocument/2006/relationships/table" Target="../tables/table5.xml"/><Relationship Id="rId5" Type="http://schemas.openxmlformats.org/officeDocument/2006/relationships/table" Target="../tables/table4.xml"/><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59"/>
  <sheetViews>
    <sheetView zoomScale="80" zoomScaleNormal="80" workbookViewId="0">
      <pane ySplit="1" topLeftCell="A2" activePane="bottomLeft" state="frozen"/>
      <selection pane="bottomLeft" activeCell="C48" sqref="C48"/>
    </sheetView>
  </sheetViews>
  <sheetFormatPr baseColWidth="10" defaultRowHeight="15" x14ac:dyDescent="0.25"/>
  <cols>
    <col min="1" max="1" width="12.5703125" style="158" customWidth="1"/>
    <col min="2" max="2" width="25.85546875" style="158" customWidth="1"/>
    <col min="3" max="3" width="143.140625" style="158" customWidth="1"/>
    <col min="4" max="4" width="11.42578125" style="158"/>
    <col min="5" max="5" width="11.42578125" style="158" customWidth="1"/>
    <col min="6" max="16384" width="11.42578125" style="158"/>
  </cols>
  <sheetData>
    <row r="1" spans="1:9" ht="27" thickBot="1" x14ac:dyDescent="0.45">
      <c r="A1" s="232" t="s">
        <v>278</v>
      </c>
      <c r="B1" s="232"/>
      <c r="C1" s="233"/>
      <c r="D1" s="157"/>
      <c r="E1" s="157"/>
      <c r="F1" s="157"/>
      <c r="G1" s="157"/>
      <c r="H1" s="157"/>
      <c r="I1" s="157"/>
    </row>
    <row r="2" spans="1:9" ht="27" thickBot="1" x14ac:dyDescent="0.45">
      <c r="A2" s="222" t="s">
        <v>92</v>
      </c>
      <c r="B2" s="222"/>
      <c r="C2" s="223"/>
      <c r="D2" s="157"/>
      <c r="E2" s="157"/>
      <c r="F2" s="157"/>
      <c r="G2" s="157"/>
      <c r="H2" s="157"/>
      <c r="I2" s="157"/>
    </row>
    <row r="3" spans="1:9" ht="24.75" customHeight="1" x14ac:dyDescent="0.25">
      <c r="A3" s="228" t="s">
        <v>99</v>
      </c>
      <c r="B3" s="229"/>
      <c r="C3" s="159" t="s">
        <v>97</v>
      </c>
      <c r="D3" s="157"/>
      <c r="E3" s="157"/>
      <c r="F3" s="157"/>
      <c r="G3" s="157"/>
      <c r="H3" s="157"/>
      <c r="I3" s="157"/>
    </row>
    <row r="4" spans="1:9" ht="20.25" customHeight="1" x14ac:dyDescent="0.25">
      <c r="A4" s="228" t="s">
        <v>100</v>
      </c>
      <c r="B4" s="229"/>
      <c r="C4" s="160" t="s">
        <v>112</v>
      </c>
      <c r="D4" s="157"/>
      <c r="E4" s="157"/>
      <c r="F4" s="157"/>
      <c r="G4" s="157"/>
      <c r="H4" s="157"/>
      <c r="I4" s="157"/>
    </row>
    <row r="5" spans="1:9" ht="23.25" customHeight="1" x14ac:dyDescent="0.25">
      <c r="A5" s="228" t="s">
        <v>101</v>
      </c>
      <c r="B5" s="229"/>
      <c r="C5" s="160" t="s">
        <v>111</v>
      </c>
      <c r="D5" s="157"/>
      <c r="E5" s="157"/>
      <c r="F5" s="157"/>
      <c r="G5" s="157"/>
      <c r="H5" s="157"/>
      <c r="I5" s="157"/>
    </row>
    <row r="6" spans="1:9" ht="22.5" customHeight="1" x14ac:dyDescent="0.25">
      <c r="A6" s="228" t="s">
        <v>102</v>
      </c>
      <c r="B6" s="229"/>
      <c r="C6" s="160" t="s">
        <v>160</v>
      </c>
      <c r="D6" s="157"/>
      <c r="E6" s="157"/>
      <c r="F6" s="157"/>
      <c r="G6" s="157"/>
      <c r="H6" s="157"/>
      <c r="I6" s="157"/>
    </row>
    <row r="7" spans="1:9" ht="52.5" customHeight="1" x14ac:dyDescent="0.25">
      <c r="A7" s="228" t="s">
        <v>271</v>
      </c>
      <c r="B7" s="229"/>
      <c r="C7" s="160" t="s">
        <v>272</v>
      </c>
      <c r="D7" s="157"/>
      <c r="E7" s="157"/>
      <c r="F7" s="157"/>
      <c r="G7" s="157"/>
      <c r="H7" s="157"/>
      <c r="I7" s="157"/>
    </row>
    <row r="8" spans="1:9" ht="92.25" customHeight="1" x14ac:dyDescent="0.25">
      <c r="A8" s="228" t="s">
        <v>215</v>
      </c>
      <c r="B8" s="229"/>
      <c r="C8" s="160" t="s">
        <v>217</v>
      </c>
      <c r="D8" s="157"/>
      <c r="E8" s="157"/>
      <c r="F8" s="157"/>
      <c r="G8" s="157"/>
      <c r="H8" s="157"/>
      <c r="I8" s="157"/>
    </row>
    <row r="9" spans="1:9" ht="36" customHeight="1" x14ac:dyDescent="0.25">
      <c r="A9" s="228" t="s">
        <v>216</v>
      </c>
      <c r="B9" s="229"/>
      <c r="C9" s="160" t="s">
        <v>98</v>
      </c>
      <c r="D9" s="157"/>
      <c r="E9" s="157"/>
      <c r="F9" s="157"/>
      <c r="G9" s="157"/>
      <c r="H9" s="157"/>
      <c r="I9" s="157"/>
    </row>
    <row r="10" spans="1:9" ht="38.25" customHeight="1" x14ac:dyDescent="0.25">
      <c r="A10" s="228" t="s">
        <v>233</v>
      </c>
      <c r="B10" s="229"/>
      <c r="C10" s="160" t="s">
        <v>230</v>
      </c>
      <c r="D10" s="157"/>
      <c r="E10" s="157"/>
      <c r="F10" s="157"/>
      <c r="G10" s="157"/>
      <c r="H10" s="157"/>
      <c r="I10" s="157"/>
    </row>
    <row r="11" spans="1:9" ht="80.25" customHeight="1" x14ac:dyDescent="0.25">
      <c r="A11" s="228" t="s">
        <v>195</v>
      </c>
      <c r="B11" s="229"/>
      <c r="C11" s="160" t="s">
        <v>152</v>
      </c>
      <c r="D11" s="157"/>
      <c r="E11" s="157"/>
      <c r="F11" s="157"/>
      <c r="G11" s="157"/>
      <c r="H11" s="157"/>
      <c r="I11" s="157"/>
    </row>
    <row r="12" spans="1:9" ht="29.25" customHeight="1" thickBot="1" x14ac:dyDescent="0.3">
      <c r="A12" s="230" t="s">
        <v>231</v>
      </c>
      <c r="B12" s="231"/>
      <c r="C12" s="163" t="s">
        <v>145</v>
      </c>
      <c r="D12" s="157"/>
      <c r="E12" s="157"/>
      <c r="F12" s="157"/>
      <c r="G12" s="157"/>
      <c r="H12" s="157"/>
      <c r="I12" s="157"/>
    </row>
    <row r="13" spans="1:9" ht="207.75" customHeight="1" thickBot="1" x14ac:dyDescent="0.3">
      <c r="A13" s="230" t="s">
        <v>196</v>
      </c>
      <c r="B13" s="231"/>
      <c r="C13" s="164" t="s">
        <v>235</v>
      </c>
      <c r="D13" s="157"/>
      <c r="E13" s="157"/>
      <c r="F13" s="157"/>
      <c r="G13" s="157"/>
      <c r="H13" s="157"/>
      <c r="I13" s="157"/>
    </row>
    <row r="14" spans="1:9" ht="28.5" customHeight="1" thickBot="1" x14ac:dyDescent="0.45">
      <c r="A14" s="222" t="s">
        <v>93</v>
      </c>
      <c r="B14" s="222"/>
      <c r="C14" s="223"/>
      <c r="D14" s="157"/>
      <c r="E14" s="157"/>
      <c r="F14" s="157"/>
      <c r="G14" s="157"/>
      <c r="H14" s="157"/>
      <c r="I14" s="157"/>
    </row>
    <row r="15" spans="1:9" ht="34.5" customHeight="1" x14ac:dyDescent="0.25">
      <c r="A15" s="234" t="s">
        <v>113</v>
      </c>
      <c r="B15" s="235"/>
      <c r="C15" s="159" t="s">
        <v>117</v>
      </c>
      <c r="D15" s="157"/>
      <c r="E15" s="157"/>
      <c r="F15" s="157"/>
      <c r="G15" s="157"/>
      <c r="H15" s="157"/>
      <c r="I15" s="157"/>
    </row>
    <row r="16" spans="1:9" ht="37.5" customHeight="1" x14ac:dyDescent="0.25">
      <c r="A16" s="228" t="s">
        <v>114</v>
      </c>
      <c r="B16" s="229"/>
      <c r="C16" s="160" t="s">
        <v>153</v>
      </c>
      <c r="D16" s="157"/>
      <c r="E16" s="157"/>
      <c r="F16" s="157"/>
      <c r="G16" s="157"/>
      <c r="H16" s="157"/>
      <c r="I16" s="157"/>
    </row>
    <row r="17" spans="1:9" ht="42" customHeight="1" x14ac:dyDescent="0.25">
      <c r="A17" s="228" t="s">
        <v>115</v>
      </c>
      <c r="B17" s="229"/>
      <c r="C17" s="160" t="s">
        <v>153</v>
      </c>
      <c r="D17" s="157"/>
      <c r="E17" s="157"/>
      <c r="F17" s="157"/>
      <c r="G17" s="157"/>
      <c r="H17" s="157"/>
      <c r="I17" s="157"/>
    </row>
    <row r="18" spans="1:9" ht="69.75" customHeight="1" x14ac:dyDescent="0.25">
      <c r="A18" s="228" t="s">
        <v>116</v>
      </c>
      <c r="B18" s="229"/>
      <c r="C18" s="160" t="s">
        <v>151</v>
      </c>
      <c r="D18" s="157"/>
      <c r="E18" s="157"/>
      <c r="F18" s="157"/>
      <c r="G18" s="157"/>
      <c r="H18" s="157"/>
      <c r="I18" s="157"/>
    </row>
    <row r="19" spans="1:9" ht="51.75" customHeight="1" x14ac:dyDescent="0.25">
      <c r="A19" s="226" t="s">
        <v>146</v>
      </c>
      <c r="B19" s="227"/>
      <c r="C19" s="160" t="s">
        <v>154</v>
      </c>
      <c r="D19" s="157"/>
      <c r="E19" s="157"/>
      <c r="F19" s="157"/>
      <c r="G19" s="157"/>
      <c r="H19" s="157"/>
      <c r="I19" s="157"/>
    </row>
    <row r="20" spans="1:9" ht="30.75" customHeight="1" x14ac:dyDescent="0.25">
      <c r="A20" s="226" t="s">
        <v>124</v>
      </c>
      <c r="B20" s="227"/>
      <c r="C20" s="160" t="s">
        <v>155</v>
      </c>
      <c r="D20" s="157"/>
      <c r="E20" s="157"/>
      <c r="F20" s="157"/>
      <c r="G20" s="157"/>
      <c r="H20" s="157"/>
      <c r="I20" s="157"/>
    </row>
    <row r="21" spans="1:9" ht="47.25" customHeight="1" thickBot="1" x14ac:dyDescent="0.3">
      <c r="A21" s="230" t="s">
        <v>125</v>
      </c>
      <c r="B21" s="231"/>
      <c r="C21" s="164" t="s">
        <v>156</v>
      </c>
      <c r="D21" s="157"/>
      <c r="E21" s="157"/>
      <c r="F21" s="157"/>
      <c r="G21" s="157"/>
      <c r="H21" s="157"/>
      <c r="I21" s="157"/>
    </row>
    <row r="22" spans="1:9" ht="27.75" customHeight="1" thickBot="1" x14ac:dyDescent="0.45">
      <c r="A22" s="222" t="s">
        <v>94</v>
      </c>
      <c r="B22" s="222"/>
      <c r="C22" s="223"/>
      <c r="D22" s="157"/>
      <c r="E22" s="157"/>
      <c r="F22" s="157"/>
      <c r="G22" s="157"/>
      <c r="H22" s="157"/>
      <c r="I22" s="157"/>
    </row>
    <row r="23" spans="1:9" ht="28.5" customHeight="1" x14ac:dyDescent="0.25">
      <c r="A23" s="234" t="s">
        <v>103</v>
      </c>
      <c r="B23" s="235"/>
      <c r="C23" s="159" t="s">
        <v>118</v>
      </c>
      <c r="D23" s="157"/>
      <c r="E23" s="157"/>
      <c r="F23" s="157"/>
      <c r="G23" s="157"/>
      <c r="H23" s="157"/>
      <c r="I23" s="157"/>
    </row>
    <row r="24" spans="1:9" ht="137.25" customHeight="1" x14ac:dyDescent="0.25">
      <c r="A24" s="224" t="s">
        <v>128</v>
      </c>
      <c r="B24" s="161" t="s">
        <v>213</v>
      </c>
      <c r="C24" s="160" t="s">
        <v>214</v>
      </c>
      <c r="D24" s="157"/>
      <c r="E24" s="157"/>
      <c r="F24" s="157"/>
      <c r="G24" s="157"/>
      <c r="H24" s="157"/>
      <c r="I24" s="157"/>
    </row>
    <row r="25" spans="1:9" x14ac:dyDescent="0.25">
      <c r="A25" s="225"/>
      <c r="B25" s="162" t="s">
        <v>208</v>
      </c>
      <c r="C25" s="160" t="s">
        <v>162</v>
      </c>
      <c r="D25" s="157"/>
      <c r="E25" s="157"/>
      <c r="F25" s="157"/>
      <c r="G25" s="157"/>
      <c r="H25" s="157"/>
      <c r="I25" s="157"/>
    </row>
    <row r="26" spans="1:9" ht="30.75" customHeight="1" x14ac:dyDescent="0.25">
      <c r="A26" s="225"/>
      <c r="B26" s="162" t="s">
        <v>209</v>
      </c>
      <c r="C26" s="160" t="s">
        <v>147</v>
      </c>
      <c r="D26" s="157"/>
      <c r="E26" s="157"/>
      <c r="F26" s="157"/>
      <c r="G26" s="157"/>
      <c r="H26" s="157"/>
      <c r="I26" s="157"/>
    </row>
    <row r="27" spans="1:9" ht="25.5" customHeight="1" x14ac:dyDescent="0.25">
      <c r="A27" s="225"/>
      <c r="B27" s="162" t="s">
        <v>210</v>
      </c>
      <c r="C27" s="160" t="s">
        <v>148</v>
      </c>
      <c r="D27" s="157"/>
      <c r="E27" s="157"/>
      <c r="F27" s="157"/>
      <c r="G27" s="157"/>
      <c r="H27" s="157"/>
      <c r="I27" s="157"/>
    </row>
    <row r="28" spans="1:9" ht="23.25" customHeight="1" x14ac:dyDescent="0.25">
      <c r="A28" s="225"/>
      <c r="B28" s="162" t="s">
        <v>211</v>
      </c>
      <c r="C28" s="160" t="s">
        <v>198</v>
      </c>
      <c r="D28" s="157"/>
      <c r="E28" s="157"/>
      <c r="F28" s="157"/>
      <c r="G28" s="157"/>
      <c r="H28" s="157"/>
      <c r="I28" s="157"/>
    </row>
    <row r="29" spans="1:9" ht="37.5" customHeight="1" x14ac:dyDescent="0.25">
      <c r="A29" s="225"/>
      <c r="B29" s="162" t="s">
        <v>212</v>
      </c>
      <c r="C29" s="160" t="s">
        <v>199</v>
      </c>
      <c r="D29" s="157"/>
      <c r="E29" s="157"/>
      <c r="F29" s="157"/>
      <c r="G29" s="157"/>
      <c r="H29" s="157"/>
      <c r="I29" s="157"/>
    </row>
    <row r="30" spans="1:9" ht="24" customHeight="1" x14ac:dyDescent="0.25">
      <c r="A30" s="225"/>
      <c r="B30" s="162" t="s">
        <v>137</v>
      </c>
      <c r="C30" s="160" t="s">
        <v>149</v>
      </c>
      <c r="D30" s="157"/>
      <c r="E30" s="157"/>
      <c r="F30" s="157"/>
      <c r="G30" s="157"/>
      <c r="H30" s="157"/>
      <c r="I30" s="157"/>
    </row>
    <row r="31" spans="1:9" ht="37.5" customHeight="1" x14ac:dyDescent="0.25">
      <c r="A31" s="225"/>
      <c r="B31" s="162" t="s">
        <v>138</v>
      </c>
      <c r="C31" s="160" t="s">
        <v>207</v>
      </c>
      <c r="D31" s="157"/>
      <c r="E31" s="157"/>
      <c r="F31" s="157"/>
      <c r="G31" s="157"/>
      <c r="H31" s="157"/>
      <c r="I31" s="157"/>
    </row>
    <row r="32" spans="1:9" ht="27" customHeight="1" x14ac:dyDescent="0.25">
      <c r="A32" s="228" t="s">
        <v>187</v>
      </c>
      <c r="B32" s="229"/>
      <c r="C32" s="160" t="s">
        <v>206</v>
      </c>
      <c r="D32" s="157"/>
      <c r="E32" s="157"/>
      <c r="F32" s="157"/>
      <c r="G32" s="157"/>
      <c r="H32" s="157"/>
      <c r="I32" s="157"/>
    </row>
    <row r="33" spans="1:9" ht="22.5" customHeight="1" x14ac:dyDescent="0.25">
      <c r="A33" s="228" t="s">
        <v>189</v>
      </c>
      <c r="B33" s="229"/>
      <c r="C33" s="160" t="s">
        <v>157</v>
      </c>
      <c r="D33" s="157"/>
      <c r="E33" s="157"/>
      <c r="F33" s="157"/>
      <c r="G33" s="157"/>
      <c r="H33" s="157"/>
      <c r="I33" s="157"/>
    </row>
    <row r="34" spans="1:9" ht="22.5" customHeight="1" x14ac:dyDescent="0.25">
      <c r="A34" s="236" t="s">
        <v>3</v>
      </c>
      <c r="B34" s="162" t="s">
        <v>193</v>
      </c>
      <c r="C34" s="165" t="s">
        <v>119</v>
      </c>
      <c r="D34" s="157"/>
      <c r="E34" s="157"/>
      <c r="F34" s="157"/>
      <c r="G34" s="157"/>
      <c r="H34" s="157"/>
      <c r="I34" s="157"/>
    </row>
    <row r="35" spans="1:9" ht="32.25" customHeight="1" x14ac:dyDescent="0.25">
      <c r="A35" s="236"/>
      <c r="B35" s="162" t="s">
        <v>194</v>
      </c>
      <c r="C35" s="165" t="s">
        <v>120</v>
      </c>
      <c r="D35" s="157"/>
      <c r="E35" s="157"/>
      <c r="F35" s="157"/>
      <c r="G35" s="157"/>
      <c r="H35" s="157"/>
      <c r="I35" s="157"/>
    </row>
    <row r="36" spans="1:9" ht="42.75" customHeight="1" thickBot="1" x14ac:dyDescent="0.3">
      <c r="A36" s="236"/>
      <c r="B36" s="162" t="s">
        <v>192</v>
      </c>
      <c r="C36" s="160" t="s">
        <v>158</v>
      </c>
      <c r="D36" s="157"/>
      <c r="E36" s="157"/>
      <c r="F36" s="157"/>
      <c r="G36" s="157"/>
      <c r="H36" s="157"/>
      <c r="I36" s="157"/>
    </row>
    <row r="37" spans="1:9" ht="32.25" customHeight="1" thickBot="1" x14ac:dyDescent="0.45">
      <c r="A37" s="222" t="s">
        <v>95</v>
      </c>
      <c r="B37" s="222"/>
      <c r="C37" s="223"/>
      <c r="D37" s="157"/>
      <c r="E37" s="157"/>
      <c r="F37" s="157"/>
      <c r="G37" s="157"/>
      <c r="H37" s="157"/>
      <c r="I37" s="157"/>
    </row>
    <row r="38" spans="1:9" ht="31.5" customHeight="1" x14ac:dyDescent="0.25">
      <c r="A38" s="234" t="s">
        <v>104</v>
      </c>
      <c r="B38" s="235"/>
      <c r="C38" s="159" t="s">
        <v>159</v>
      </c>
      <c r="D38" s="157"/>
      <c r="E38" s="157"/>
      <c r="F38" s="157"/>
      <c r="G38" s="157"/>
      <c r="H38" s="157"/>
      <c r="I38" s="157"/>
    </row>
    <row r="39" spans="1:9" ht="31.5" customHeight="1" x14ac:dyDescent="0.25">
      <c r="A39" s="228" t="s">
        <v>105</v>
      </c>
      <c r="B39" s="229"/>
      <c r="C39" s="160" t="s">
        <v>159</v>
      </c>
      <c r="D39" s="157"/>
      <c r="E39" s="157"/>
      <c r="F39" s="157"/>
      <c r="G39" s="157"/>
      <c r="H39" s="157"/>
      <c r="I39" s="157"/>
    </row>
    <row r="40" spans="1:9" ht="30" customHeight="1" x14ac:dyDescent="0.25">
      <c r="A40" s="228" t="s">
        <v>106</v>
      </c>
      <c r="B40" s="229"/>
      <c r="C40" s="160" t="s">
        <v>159</v>
      </c>
      <c r="D40" s="157"/>
      <c r="E40" s="157"/>
      <c r="F40" s="157"/>
      <c r="G40" s="157"/>
      <c r="H40" s="157"/>
      <c r="I40" s="157"/>
    </row>
    <row r="41" spans="1:9" ht="36" customHeight="1" x14ac:dyDescent="0.25">
      <c r="A41" s="228" t="s">
        <v>107</v>
      </c>
      <c r="B41" s="229"/>
      <c r="C41" s="160" t="s">
        <v>159</v>
      </c>
      <c r="D41" s="157"/>
      <c r="E41" s="157"/>
      <c r="F41" s="157"/>
      <c r="G41" s="157"/>
      <c r="H41" s="157"/>
      <c r="I41" s="157"/>
    </row>
    <row r="42" spans="1:9" ht="31.5" customHeight="1" x14ac:dyDescent="0.25">
      <c r="A42" s="228" t="s">
        <v>108</v>
      </c>
      <c r="B42" s="229"/>
      <c r="C42" s="160" t="s">
        <v>159</v>
      </c>
      <c r="D42" s="157"/>
      <c r="E42" s="157"/>
      <c r="F42" s="157"/>
      <c r="G42" s="157"/>
      <c r="H42" s="157"/>
      <c r="I42" s="157"/>
    </row>
    <row r="43" spans="1:9" ht="34.5" customHeight="1" thickBot="1" x14ac:dyDescent="0.3">
      <c r="A43" s="230" t="s">
        <v>109</v>
      </c>
      <c r="B43" s="231"/>
      <c r="C43" s="166" t="s">
        <v>150</v>
      </c>
      <c r="D43" s="157"/>
      <c r="E43" s="157"/>
      <c r="F43" s="157"/>
      <c r="G43" s="157"/>
      <c r="H43" s="157"/>
      <c r="I43" s="157"/>
    </row>
    <row r="44" spans="1:9" ht="24" customHeight="1" thickBot="1" x14ac:dyDescent="0.45">
      <c r="A44" s="222" t="s">
        <v>96</v>
      </c>
      <c r="B44" s="222"/>
      <c r="C44" s="223"/>
      <c r="D44" s="157"/>
      <c r="E44" s="157"/>
      <c r="F44" s="157"/>
      <c r="G44" s="157"/>
      <c r="H44" s="157"/>
      <c r="I44" s="157"/>
    </row>
    <row r="45" spans="1:9" ht="36.75" customHeight="1" x14ac:dyDescent="0.25">
      <c r="A45" s="234" t="s">
        <v>110</v>
      </c>
      <c r="B45" s="235"/>
      <c r="C45" s="195" t="s">
        <v>200</v>
      </c>
      <c r="D45" s="157"/>
      <c r="E45" s="157"/>
      <c r="F45" s="157"/>
      <c r="G45" s="157"/>
      <c r="H45" s="157"/>
      <c r="I45" s="157"/>
    </row>
    <row r="46" spans="1:9" ht="24" customHeight="1" x14ac:dyDescent="0.25">
      <c r="A46" s="228" t="s">
        <v>132</v>
      </c>
      <c r="B46" s="229"/>
      <c r="C46" s="167" t="s">
        <v>203</v>
      </c>
      <c r="D46" s="157"/>
      <c r="E46" s="157"/>
      <c r="F46" s="157"/>
      <c r="G46" s="157"/>
      <c r="H46" s="157"/>
      <c r="I46" s="157"/>
    </row>
    <row r="47" spans="1:9" ht="27" customHeight="1" x14ac:dyDescent="0.25">
      <c r="A47" s="228" t="s">
        <v>133</v>
      </c>
      <c r="B47" s="229"/>
      <c r="C47" s="167" t="s">
        <v>204</v>
      </c>
      <c r="D47" s="157"/>
      <c r="E47" s="157"/>
      <c r="F47" s="157"/>
      <c r="G47" s="157"/>
      <c r="H47" s="157"/>
      <c r="I47" s="157"/>
    </row>
    <row r="48" spans="1:9" ht="29.25" customHeight="1" x14ac:dyDescent="0.25">
      <c r="A48" s="228" t="s">
        <v>134</v>
      </c>
      <c r="B48" s="229"/>
      <c r="C48" s="167" t="s">
        <v>279</v>
      </c>
      <c r="D48" s="157"/>
      <c r="E48" s="157"/>
      <c r="F48" s="157"/>
      <c r="G48" s="157"/>
      <c r="H48" s="157"/>
      <c r="I48" s="157"/>
    </row>
    <row r="49" spans="1:9" ht="43.5" customHeight="1" x14ac:dyDescent="0.25">
      <c r="A49" s="228" t="s">
        <v>135</v>
      </c>
      <c r="B49" s="229"/>
      <c r="C49" s="168" t="s">
        <v>201</v>
      </c>
      <c r="D49" s="157"/>
      <c r="E49" s="157"/>
      <c r="F49" s="157"/>
      <c r="G49" s="157"/>
      <c r="H49" s="157"/>
      <c r="I49" s="157"/>
    </row>
    <row r="50" spans="1:9" ht="42.75" customHeight="1" thickBot="1" x14ac:dyDescent="0.3">
      <c r="A50" s="237" t="s">
        <v>205</v>
      </c>
      <c r="B50" s="238"/>
      <c r="C50" s="196" t="s">
        <v>202</v>
      </c>
      <c r="D50" s="157"/>
      <c r="E50" s="157"/>
      <c r="F50" s="157"/>
      <c r="G50" s="157"/>
      <c r="H50" s="157"/>
      <c r="I50" s="157"/>
    </row>
    <row r="51" spans="1:9" x14ac:dyDescent="0.25">
      <c r="A51" s="157"/>
      <c r="B51" s="157"/>
      <c r="C51" s="157"/>
      <c r="D51" s="157"/>
      <c r="E51" s="157"/>
      <c r="F51" s="157"/>
      <c r="G51" s="157"/>
      <c r="H51" s="157"/>
      <c r="I51" s="157"/>
    </row>
    <row r="52" spans="1:9" x14ac:dyDescent="0.25">
      <c r="A52" s="157"/>
      <c r="B52" s="157"/>
      <c r="C52" s="157"/>
      <c r="D52" s="157"/>
      <c r="E52" s="157"/>
      <c r="F52" s="157"/>
      <c r="G52" s="157"/>
      <c r="H52" s="157"/>
      <c r="I52" s="157"/>
    </row>
    <row r="53" spans="1:9" x14ac:dyDescent="0.25">
      <c r="A53" s="157"/>
      <c r="B53" s="157"/>
      <c r="C53" s="157"/>
      <c r="D53" s="157"/>
      <c r="E53" s="157"/>
      <c r="F53" s="157"/>
      <c r="G53" s="157"/>
      <c r="H53" s="157"/>
      <c r="I53" s="157"/>
    </row>
    <row r="54" spans="1:9" x14ac:dyDescent="0.25">
      <c r="A54" s="157"/>
      <c r="B54" s="157"/>
      <c r="C54" s="157"/>
      <c r="D54" s="157"/>
      <c r="E54" s="157"/>
      <c r="F54" s="157"/>
      <c r="G54" s="157"/>
      <c r="H54" s="157"/>
      <c r="I54" s="157"/>
    </row>
    <row r="55" spans="1:9" x14ac:dyDescent="0.25">
      <c r="A55" s="157"/>
      <c r="B55" s="157"/>
      <c r="C55" s="157"/>
      <c r="D55" s="157"/>
      <c r="E55" s="157"/>
      <c r="F55" s="157"/>
      <c r="G55" s="157"/>
      <c r="H55" s="157"/>
      <c r="I55" s="157"/>
    </row>
    <row r="56" spans="1:9" x14ac:dyDescent="0.25">
      <c r="A56" s="157"/>
      <c r="B56" s="157"/>
      <c r="C56" s="157"/>
      <c r="D56" s="157"/>
      <c r="E56" s="157"/>
      <c r="F56" s="157"/>
      <c r="G56" s="157"/>
      <c r="H56" s="157"/>
      <c r="I56" s="157"/>
    </row>
    <row r="57" spans="1:9" x14ac:dyDescent="0.25">
      <c r="A57" s="157"/>
      <c r="B57" s="157"/>
      <c r="C57" s="157"/>
      <c r="D57" s="157"/>
      <c r="E57" s="157"/>
      <c r="F57" s="157"/>
      <c r="G57" s="157"/>
      <c r="H57" s="157"/>
      <c r="I57" s="157"/>
    </row>
    <row r="58" spans="1:9" x14ac:dyDescent="0.25">
      <c r="A58" s="157"/>
      <c r="B58" s="157"/>
      <c r="C58" s="157"/>
      <c r="D58" s="157"/>
      <c r="E58" s="157"/>
      <c r="F58" s="157"/>
      <c r="G58" s="157"/>
      <c r="H58" s="157"/>
      <c r="I58" s="157"/>
    </row>
    <row r="59" spans="1:9" x14ac:dyDescent="0.25">
      <c r="A59" s="157"/>
      <c r="B59" s="157"/>
      <c r="C59" s="157"/>
      <c r="D59" s="157"/>
      <c r="E59" s="157"/>
      <c r="F59" s="157"/>
      <c r="G59" s="157"/>
      <c r="H59" s="157"/>
      <c r="I59" s="157"/>
    </row>
  </sheetData>
  <sheetProtection algorithmName="SHA-512" hashValue="Xqr4QlMFcZOXSjm75nagYq9xqSExrCM3XgDnhob1oGR0nD1GoRo+hrmXWWtuvdJm0e5RGIXnhwqGPFuKccpMlQ==" saltValue="4MnL73t/a9nkOVtsjCZGVg==" spinCount="100000" formatCells="0" formatColumns="0" formatRows="0" insertColumns="0" insertRows="0" insertHyperlinks="0" deleteColumns="0" deleteRows="0" sort="0" autoFilter="0" pivotTables="0"/>
  <mergeCells count="41">
    <mergeCell ref="A18:B18"/>
    <mergeCell ref="A33:B33"/>
    <mergeCell ref="A7:B7"/>
    <mergeCell ref="A49:B49"/>
    <mergeCell ref="A50:B50"/>
    <mergeCell ref="A45:B45"/>
    <mergeCell ref="A46:B46"/>
    <mergeCell ref="A47:B47"/>
    <mergeCell ref="A48:B48"/>
    <mergeCell ref="A1:C1"/>
    <mergeCell ref="A42:B42"/>
    <mergeCell ref="A43:B43"/>
    <mergeCell ref="A23:B23"/>
    <mergeCell ref="A32:B32"/>
    <mergeCell ref="A34:A36"/>
    <mergeCell ref="A38:B38"/>
    <mergeCell ref="A39:B39"/>
    <mergeCell ref="A40:B40"/>
    <mergeCell ref="A41:B41"/>
    <mergeCell ref="A15:B15"/>
    <mergeCell ref="A20:B20"/>
    <mergeCell ref="A21:B21"/>
    <mergeCell ref="A3:B3"/>
    <mergeCell ref="A4:B4"/>
    <mergeCell ref="A5:B5"/>
    <mergeCell ref="A2:C2"/>
    <mergeCell ref="A14:C14"/>
    <mergeCell ref="A22:C22"/>
    <mergeCell ref="A37:C37"/>
    <mergeCell ref="A44:C44"/>
    <mergeCell ref="A24:A31"/>
    <mergeCell ref="A19:B19"/>
    <mergeCell ref="A10:B10"/>
    <mergeCell ref="A11:B11"/>
    <mergeCell ref="A13:B13"/>
    <mergeCell ref="A16:B16"/>
    <mergeCell ref="A17:B17"/>
    <mergeCell ref="A12:B12"/>
    <mergeCell ref="A6:B6"/>
    <mergeCell ref="A8:B8"/>
    <mergeCell ref="A9:B9"/>
  </mergeCells>
  <pageMargins left="0.7" right="0.7" top="0.75" bottom="0.75" header="0.3" footer="0.3"/>
  <pageSetup orientation="portrait" horizontalDpi="4294967294" verticalDpi="4294967294"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42509A-3472-4BA4-9FDF-95C255D91E21}">
  <dimension ref="A1:AGE26"/>
  <sheetViews>
    <sheetView tabSelected="1" zoomScale="70" zoomScaleNormal="70" workbookViewId="0">
      <selection activeCell="G29" sqref="G29"/>
    </sheetView>
  </sheetViews>
  <sheetFormatPr baseColWidth="10" defaultRowHeight="15" x14ac:dyDescent="0.25"/>
  <cols>
    <col min="1" max="1" width="9.7109375" style="141" customWidth="1"/>
    <col min="2" max="2" width="15" style="141" customWidth="1"/>
    <col min="3" max="3" width="15.7109375" style="141" customWidth="1"/>
    <col min="4" max="4" width="33.7109375" style="141" customWidth="1"/>
    <col min="5" max="5" width="33.7109375" style="156" customWidth="1"/>
    <col min="6" max="6" width="31.7109375" style="156" customWidth="1"/>
    <col min="7" max="7" width="14.5703125" style="141" customWidth="1"/>
    <col min="8" max="8" width="30.28515625" style="141" customWidth="1"/>
    <col min="9" max="9" width="28.140625" style="141" customWidth="1"/>
    <col min="10" max="10" width="32.28515625" style="141" customWidth="1"/>
    <col min="11" max="11" width="17" style="141" customWidth="1"/>
    <col min="12" max="12" width="14.7109375" style="141" customWidth="1"/>
    <col min="13" max="13" width="11.42578125" style="141"/>
    <col min="14" max="14" width="8.28515625" style="141" customWidth="1"/>
    <col min="15" max="15" width="12.42578125" style="141" customWidth="1"/>
    <col min="16" max="16" width="28" style="141" customWidth="1"/>
    <col min="17" max="20" width="11.42578125" style="141"/>
    <col min="21" max="21" width="38.140625" style="141" customWidth="1"/>
    <col min="22" max="22" width="14.42578125" style="141" customWidth="1"/>
    <col min="23" max="23" width="14" style="141" customWidth="1"/>
    <col min="24" max="24" width="17" style="141" customWidth="1"/>
    <col min="25" max="25" width="19" style="141" customWidth="1"/>
    <col min="26" max="26" width="16.85546875" style="141" customWidth="1"/>
    <col min="27" max="27" width="14.85546875" style="141" customWidth="1"/>
    <col min="28" max="29" width="16.7109375" style="141" customWidth="1"/>
    <col min="30" max="30" width="13.7109375" style="141" customWidth="1"/>
    <col min="31" max="33" width="11.42578125" style="141"/>
    <col min="34" max="34" width="10.7109375" style="141" customWidth="1"/>
    <col min="35" max="35" width="10" style="141" customWidth="1"/>
    <col min="36" max="38" width="11.42578125" style="141"/>
    <col min="39" max="39" width="12.5703125" style="212" customWidth="1"/>
    <col min="40" max="40" width="19.7109375" style="141" customWidth="1"/>
    <col min="41" max="41" width="20.140625" style="141" customWidth="1"/>
    <col min="42" max="42" width="17.85546875" style="197" customWidth="1"/>
    <col min="43" max="43" width="16.140625" style="141" customWidth="1"/>
    <col min="44" max="44" width="16" style="141" customWidth="1"/>
    <col min="45" max="45" width="14.42578125" style="200" customWidth="1"/>
    <col min="46" max="46" width="13.28515625" style="141" customWidth="1"/>
    <col min="47" max="47" width="22.42578125" style="141" customWidth="1"/>
    <col min="48" max="48" width="23.7109375" style="141" customWidth="1"/>
    <col min="49" max="16384" width="11.42578125" style="141"/>
  </cols>
  <sheetData>
    <row r="1" spans="1:863" s="201" customFormat="1" ht="22.5" customHeight="1" x14ac:dyDescent="0.25">
      <c r="A1" s="239"/>
      <c r="B1" s="240"/>
      <c r="C1" s="243" t="s">
        <v>237</v>
      </c>
      <c r="D1" s="244"/>
      <c r="E1" s="244"/>
      <c r="F1" s="244"/>
      <c r="G1" s="244"/>
      <c r="H1" s="244"/>
      <c r="I1" s="244"/>
      <c r="J1" s="244"/>
      <c r="K1" s="244"/>
      <c r="L1" s="244"/>
      <c r="M1" s="244"/>
      <c r="N1" s="244"/>
      <c r="O1" s="244"/>
      <c r="P1" s="244"/>
      <c r="Q1" s="244"/>
      <c r="R1" s="244"/>
      <c r="S1" s="244"/>
      <c r="T1" s="244"/>
      <c r="U1" s="244"/>
      <c r="V1" s="244"/>
      <c r="W1" s="244"/>
      <c r="X1" s="244"/>
      <c r="Y1" s="244"/>
      <c r="Z1" s="244"/>
      <c r="AA1" s="244"/>
      <c r="AB1" s="244"/>
      <c r="AC1" s="244"/>
      <c r="AD1" s="244"/>
      <c r="AE1" s="244"/>
      <c r="AF1" s="244"/>
      <c r="AG1" s="244"/>
      <c r="AH1" s="244"/>
      <c r="AI1" s="244"/>
      <c r="AJ1" s="244"/>
      <c r="AK1" s="244"/>
      <c r="AL1" s="244"/>
      <c r="AM1" s="244"/>
      <c r="AN1" s="244"/>
      <c r="AO1" s="244"/>
      <c r="AP1" s="244"/>
      <c r="AQ1" s="244"/>
      <c r="AR1" s="244"/>
      <c r="AS1" s="244"/>
      <c r="AT1" s="244"/>
      <c r="AU1" s="202" t="s">
        <v>297</v>
      </c>
      <c r="AV1" s="203" t="s">
        <v>300</v>
      </c>
    </row>
    <row r="2" spans="1:863" s="201" customFormat="1" ht="18" customHeight="1" x14ac:dyDescent="0.25">
      <c r="A2" s="241"/>
      <c r="B2" s="242"/>
      <c r="C2" s="245"/>
      <c r="D2" s="246"/>
      <c r="E2" s="246"/>
      <c r="F2" s="246"/>
      <c r="G2" s="246"/>
      <c r="H2" s="246"/>
      <c r="I2" s="246"/>
      <c r="J2" s="246"/>
      <c r="K2" s="246"/>
      <c r="L2" s="246"/>
      <c r="M2" s="246"/>
      <c r="N2" s="246"/>
      <c r="O2" s="246"/>
      <c r="P2" s="246"/>
      <c r="Q2" s="246"/>
      <c r="R2" s="246"/>
      <c r="S2" s="246"/>
      <c r="T2" s="246"/>
      <c r="U2" s="246"/>
      <c r="V2" s="246"/>
      <c r="W2" s="246"/>
      <c r="X2" s="246"/>
      <c r="Y2" s="246"/>
      <c r="Z2" s="246"/>
      <c r="AA2" s="246"/>
      <c r="AB2" s="246"/>
      <c r="AC2" s="246"/>
      <c r="AD2" s="246"/>
      <c r="AE2" s="246"/>
      <c r="AF2" s="246"/>
      <c r="AG2" s="246"/>
      <c r="AH2" s="246"/>
      <c r="AI2" s="246"/>
      <c r="AJ2" s="246"/>
      <c r="AK2" s="246"/>
      <c r="AL2" s="246"/>
      <c r="AM2" s="246"/>
      <c r="AN2" s="246"/>
      <c r="AO2" s="246"/>
      <c r="AP2" s="246"/>
      <c r="AQ2" s="246"/>
      <c r="AR2" s="246"/>
      <c r="AS2" s="246"/>
      <c r="AT2" s="246"/>
      <c r="AU2" s="204" t="s">
        <v>298</v>
      </c>
      <c r="AV2" s="205">
        <v>1</v>
      </c>
    </row>
    <row r="3" spans="1:863" ht="22.5" customHeight="1" x14ac:dyDescent="0.25">
      <c r="A3" s="241"/>
      <c r="B3" s="242"/>
      <c r="C3" s="245"/>
      <c r="D3" s="246"/>
      <c r="E3" s="246"/>
      <c r="F3" s="246"/>
      <c r="G3" s="246"/>
      <c r="H3" s="246"/>
      <c r="I3" s="246"/>
      <c r="J3" s="246"/>
      <c r="K3" s="246"/>
      <c r="L3" s="246"/>
      <c r="M3" s="246"/>
      <c r="N3" s="246"/>
      <c r="O3" s="246"/>
      <c r="P3" s="246"/>
      <c r="Q3" s="246"/>
      <c r="R3" s="246"/>
      <c r="S3" s="246"/>
      <c r="T3" s="246"/>
      <c r="U3" s="246"/>
      <c r="V3" s="246"/>
      <c r="W3" s="246"/>
      <c r="X3" s="246"/>
      <c r="Y3" s="246"/>
      <c r="Z3" s="246"/>
      <c r="AA3" s="246"/>
      <c r="AB3" s="246"/>
      <c r="AC3" s="246"/>
      <c r="AD3" s="246"/>
      <c r="AE3" s="246"/>
      <c r="AF3" s="246"/>
      <c r="AG3" s="246"/>
      <c r="AH3" s="246"/>
      <c r="AI3" s="246"/>
      <c r="AJ3" s="246"/>
      <c r="AK3" s="246"/>
      <c r="AL3" s="246"/>
      <c r="AM3" s="246"/>
      <c r="AN3" s="246"/>
      <c r="AO3" s="246"/>
      <c r="AP3" s="246"/>
      <c r="AQ3" s="246"/>
      <c r="AR3" s="246"/>
      <c r="AS3" s="246"/>
      <c r="AT3" s="246"/>
      <c r="AU3" s="213" t="s">
        <v>299</v>
      </c>
      <c r="AV3" s="214">
        <v>44531</v>
      </c>
      <c r="DI3" s="156"/>
      <c r="DJ3" s="156"/>
      <c r="DK3" s="156"/>
      <c r="DL3" s="156"/>
      <c r="DM3" s="156"/>
      <c r="DN3" s="156"/>
      <c r="DO3" s="156"/>
      <c r="DP3" s="156"/>
      <c r="DQ3" s="156"/>
      <c r="DR3" s="156"/>
      <c r="DS3" s="156"/>
      <c r="DT3" s="156"/>
      <c r="DU3" s="156"/>
      <c r="DV3" s="156"/>
      <c r="DW3" s="156"/>
      <c r="DX3" s="156"/>
      <c r="DY3" s="156"/>
      <c r="DZ3" s="156"/>
      <c r="EA3" s="156"/>
      <c r="EB3" s="156"/>
      <c r="EC3" s="156"/>
      <c r="ED3" s="156"/>
      <c r="EE3" s="156"/>
      <c r="EF3" s="156"/>
      <c r="EG3" s="156"/>
      <c r="EH3" s="156"/>
      <c r="EI3" s="156"/>
      <c r="EJ3" s="156"/>
      <c r="EK3" s="156"/>
      <c r="EL3" s="156"/>
      <c r="EM3" s="156"/>
      <c r="EN3" s="156"/>
      <c r="EO3" s="156"/>
      <c r="EP3" s="156"/>
      <c r="EQ3" s="156"/>
      <c r="ER3" s="156"/>
      <c r="ES3" s="156"/>
      <c r="ET3" s="156"/>
      <c r="EU3" s="156"/>
      <c r="EV3" s="156"/>
      <c r="EW3" s="156"/>
      <c r="EX3" s="156"/>
      <c r="EY3" s="156"/>
      <c r="EZ3" s="156"/>
      <c r="FA3" s="156"/>
      <c r="FB3" s="156"/>
      <c r="FC3" s="156"/>
      <c r="FD3" s="156"/>
      <c r="FE3" s="156"/>
      <c r="FF3" s="156"/>
      <c r="FG3" s="156"/>
      <c r="FH3" s="156"/>
      <c r="FI3" s="156"/>
      <c r="FJ3" s="156"/>
      <c r="FK3" s="156"/>
      <c r="FL3" s="156"/>
      <c r="FM3" s="156"/>
      <c r="FN3" s="156"/>
      <c r="FO3" s="156"/>
      <c r="FP3" s="156"/>
      <c r="FQ3" s="156"/>
      <c r="FR3" s="156"/>
      <c r="FS3" s="156"/>
      <c r="FT3" s="156"/>
      <c r="FU3" s="156"/>
      <c r="FV3" s="156"/>
      <c r="FW3" s="156"/>
      <c r="FX3" s="156"/>
      <c r="FY3" s="156"/>
      <c r="FZ3" s="156"/>
      <c r="GA3" s="156"/>
      <c r="GB3" s="156"/>
      <c r="GC3" s="156"/>
      <c r="GD3" s="156"/>
      <c r="GE3" s="156"/>
      <c r="GF3" s="156"/>
      <c r="GG3" s="156"/>
      <c r="GH3" s="156"/>
      <c r="GI3" s="156"/>
      <c r="GJ3" s="156"/>
      <c r="GK3" s="156"/>
      <c r="GL3" s="156"/>
      <c r="GM3" s="156"/>
      <c r="GN3" s="156"/>
      <c r="GO3" s="156"/>
      <c r="GP3" s="156"/>
      <c r="GQ3" s="156"/>
      <c r="GR3" s="156"/>
      <c r="GS3" s="156"/>
      <c r="GT3" s="156"/>
      <c r="GU3" s="156"/>
      <c r="GV3" s="156"/>
      <c r="GW3" s="156"/>
      <c r="GX3" s="156"/>
      <c r="GY3" s="156"/>
      <c r="GZ3" s="156"/>
      <c r="HA3" s="156"/>
      <c r="HB3" s="156"/>
      <c r="HC3" s="156"/>
      <c r="HD3" s="156"/>
      <c r="HE3" s="156"/>
      <c r="HF3" s="156"/>
      <c r="HG3" s="156"/>
      <c r="HH3" s="156"/>
      <c r="HI3" s="156"/>
      <c r="HJ3" s="156"/>
      <c r="HK3" s="156"/>
      <c r="HL3" s="156"/>
      <c r="HM3" s="156"/>
      <c r="HN3" s="156"/>
      <c r="HO3" s="156"/>
      <c r="HP3" s="156"/>
      <c r="HQ3" s="156"/>
      <c r="HR3" s="156"/>
      <c r="HS3" s="156"/>
      <c r="HT3" s="156"/>
      <c r="HU3" s="156"/>
      <c r="HV3" s="156"/>
      <c r="HW3" s="156"/>
      <c r="HX3" s="156"/>
      <c r="HY3" s="156"/>
      <c r="HZ3" s="156"/>
      <c r="IA3" s="156"/>
      <c r="IB3" s="156"/>
      <c r="IC3" s="156"/>
      <c r="ID3" s="156"/>
      <c r="IE3" s="156"/>
      <c r="IF3" s="156"/>
      <c r="IG3" s="156"/>
      <c r="IH3" s="156"/>
      <c r="II3" s="156"/>
      <c r="IJ3" s="156"/>
      <c r="IK3" s="156"/>
      <c r="IL3" s="156"/>
      <c r="IM3" s="156"/>
      <c r="IN3" s="156"/>
      <c r="IO3" s="156"/>
      <c r="IP3" s="156"/>
      <c r="IQ3" s="156"/>
      <c r="IR3" s="156"/>
      <c r="IS3" s="156"/>
      <c r="IT3" s="156"/>
      <c r="IU3" s="156"/>
      <c r="IV3" s="156"/>
      <c r="IW3" s="156"/>
      <c r="IX3" s="156"/>
      <c r="IY3" s="156"/>
      <c r="IZ3" s="156"/>
      <c r="JA3" s="156"/>
      <c r="JB3" s="156"/>
      <c r="JC3" s="156"/>
      <c r="JD3" s="156"/>
      <c r="JE3" s="156"/>
      <c r="JF3" s="156"/>
      <c r="JG3" s="156"/>
      <c r="JH3" s="156"/>
      <c r="JI3" s="156"/>
      <c r="JJ3" s="156"/>
      <c r="JK3" s="156"/>
      <c r="JL3" s="156"/>
      <c r="JM3" s="156"/>
      <c r="JN3" s="156"/>
      <c r="JO3" s="156"/>
      <c r="JP3" s="156"/>
      <c r="JQ3" s="156"/>
      <c r="JR3" s="156"/>
      <c r="JS3" s="156"/>
      <c r="JT3" s="156"/>
      <c r="JU3" s="156"/>
      <c r="JV3" s="156"/>
      <c r="JW3" s="156"/>
      <c r="JX3" s="156"/>
      <c r="JY3" s="156"/>
      <c r="JZ3" s="156"/>
      <c r="KA3" s="156"/>
      <c r="KB3" s="156"/>
      <c r="KC3" s="156"/>
      <c r="KD3" s="156"/>
      <c r="KE3" s="156"/>
      <c r="KF3" s="156"/>
      <c r="KG3" s="156"/>
      <c r="KH3" s="156"/>
      <c r="KI3" s="156"/>
      <c r="KJ3" s="156"/>
      <c r="KK3" s="156"/>
      <c r="KL3" s="156"/>
      <c r="KM3" s="156"/>
      <c r="KN3" s="156"/>
      <c r="KO3" s="156"/>
      <c r="KP3" s="156"/>
      <c r="KQ3" s="156"/>
      <c r="KR3" s="156"/>
      <c r="KS3" s="156"/>
      <c r="KT3" s="156"/>
      <c r="KU3" s="156"/>
      <c r="KV3" s="156"/>
      <c r="KW3" s="156"/>
      <c r="KX3" s="156"/>
      <c r="KY3" s="156"/>
      <c r="KZ3" s="156"/>
      <c r="LA3" s="156"/>
      <c r="LB3" s="156"/>
      <c r="LC3" s="156"/>
      <c r="LD3" s="156"/>
      <c r="LE3" s="156"/>
      <c r="LF3" s="156"/>
      <c r="LG3" s="156"/>
      <c r="LH3" s="156"/>
      <c r="LI3" s="156"/>
      <c r="LJ3" s="156"/>
      <c r="LK3" s="156"/>
      <c r="LL3" s="156"/>
      <c r="LM3" s="156"/>
      <c r="LN3" s="156"/>
      <c r="LO3" s="156"/>
      <c r="LP3" s="156"/>
      <c r="LQ3" s="156"/>
      <c r="LR3" s="156"/>
      <c r="LS3" s="156"/>
      <c r="LT3" s="156"/>
      <c r="LU3" s="156"/>
      <c r="LV3" s="156"/>
      <c r="LW3" s="156"/>
      <c r="LX3" s="156"/>
      <c r="LY3" s="156"/>
      <c r="LZ3" s="156"/>
      <c r="MA3" s="156"/>
      <c r="MB3" s="156"/>
      <c r="MC3" s="156"/>
      <c r="MD3" s="156"/>
      <c r="ME3" s="156"/>
      <c r="MF3" s="156"/>
      <c r="MG3" s="156"/>
      <c r="MH3" s="156"/>
      <c r="MI3" s="156"/>
      <c r="MJ3" s="156"/>
      <c r="MK3" s="156"/>
      <c r="ML3" s="156"/>
      <c r="MM3" s="156"/>
      <c r="MN3" s="156"/>
      <c r="MO3" s="156"/>
      <c r="MP3" s="156"/>
      <c r="MQ3" s="156"/>
      <c r="MR3" s="156"/>
      <c r="MS3" s="156"/>
      <c r="MT3" s="156"/>
      <c r="MU3" s="156"/>
      <c r="MV3" s="156"/>
      <c r="MW3" s="156"/>
      <c r="MX3" s="156"/>
      <c r="MY3" s="156"/>
      <c r="MZ3" s="156"/>
      <c r="NA3" s="156"/>
      <c r="NB3" s="156"/>
      <c r="NC3" s="156"/>
      <c r="ND3" s="156"/>
      <c r="NE3" s="156"/>
      <c r="NF3" s="156"/>
      <c r="NG3" s="156"/>
      <c r="NH3" s="156"/>
      <c r="NI3" s="156"/>
      <c r="NJ3" s="156"/>
      <c r="NK3" s="156"/>
      <c r="NL3" s="156"/>
      <c r="NM3" s="156"/>
      <c r="NN3" s="156"/>
      <c r="NO3" s="156"/>
      <c r="NP3" s="156"/>
      <c r="NQ3" s="156"/>
      <c r="NR3" s="156"/>
      <c r="NS3" s="156"/>
      <c r="NT3" s="156"/>
      <c r="NU3" s="156"/>
      <c r="NV3" s="156"/>
      <c r="NW3" s="156"/>
      <c r="NX3" s="156"/>
      <c r="NY3" s="156"/>
      <c r="NZ3" s="156"/>
      <c r="OA3" s="156"/>
      <c r="OB3" s="156"/>
      <c r="OC3" s="156"/>
      <c r="OD3" s="156"/>
      <c r="OE3" s="156"/>
      <c r="OF3" s="156"/>
      <c r="OG3" s="156"/>
      <c r="OH3" s="156"/>
      <c r="OI3" s="156"/>
      <c r="OJ3" s="156"/>
      <c r="OK3" s="156"/>
      <c r="OL3" s="156"/>
      <c r="OM3" s="156"/>
      <c r="ON3" s="156"/>
      <c r="OO3" s="156"/>
      <c r="OP3" s="156"/>
      <c r="OQ3" s="156"/>
      <c r="OR3" s="156"/>
      <c r="OS3" s="156"/>
      <c r="OT3" s="156"/>
      <c r="OU3" s="156"/>
      <c r="OV3" s="156"/>
      <c r="OW3" s="156"/>
      <c r="OX3" s="156"/>
      <c r="OY3" s="156"/>
      <c r="OZ3" s="156"/>
      <c r="PA3" s="156"/>
      <c r="PB3" s="156"/>
      <c r="PC3" s="156"/>
      <c r="PD3" s="156"/>
      <c r="PE3" s="156"/>
      <c r="PF3" s="156"/>
      <c r="PG3" s="156"/>
      <c r="PH3" s="156"/>
      <c r="PI3" s="156"/>
      <c r="PJ3" s="156"/>
      <c r="PK3" s="156"/>
      <c r="PL3" s="156"/>
      <c r="PM3" s="156"/>
      <c r="PN3" s="156"/>
      <c r="PO3" s="156"/>
      <c r="PP3" s="156"/>
      <c r="PQ3" s="156"/>
      <c r="PR3" s="156"/>
      <c r="PS3" s="156"/>
      <c r="PT3" s="156"/>
      <c r="PU3" s="156"/>
      <c r="PV3" s="156"/>
      <c r="PW3" s="156"/>
      <c r="PX3" s="156"/>
      <c r="PY3" s="156"/>
      <c r="PZ3" s="156"/>
      <c r="QA3" s="156"/>
      <c r="QB3" s="156"/>
      <c r="QC3" s="156"/>
      <c r="QD3" s="156"/>
      <c r="QE3" s="156"/>
      <c r="QF3" s="156"/>
      <c r="QG3" s="156"/>
      <c r="QH3" s="156"/>
      <c r="QI3" s="156"/>
      <c r="QJ3" s="156"/>
      <c r="QK3" s="156"/>
      <c r="QL3" s="156"/>
      <c r="QM3" s="156"/>
      <c r="QN3" s="156"/>
      <c r="QO3" s="156"/>
      <c r="QP3" s="156"/>
      <c r="QQ3" s="156"/>
      <c r="QR3" s="156"/>
      <c r="QS3" s="156"/>
      <c r="QT3" s="156"/>
      <c r="QU3" s="156"/>
      <c r="QV3" s="156"/>
      <c r="QW3" s="156"/>
      <c r="QX3" s="156"/>
      <c r="QY3" s="156"/>
      <c r="QZ3" s="156"/>
      <c r="RA3" s="156"/>
      <c r="RB3" s="156"/>
      <c r="RC3" s="156"/>
      <c r="RD3" s="156"/>
      <c r="RE3" s="156"/>
      <c r="RF3" s="156"/>
      <c r="RG3" s="156"/>
      <c r="RH3" s="156"/>
      <c r="RI3" s="156"/>
      <c r="RJ3" s="156"/>
      <c r="RK3" s="156"/>
      <c r="RL3" s="156"/>
      <c r="RM3" s="156"/>
      <c r="RN3" s="156"/>
      <c r="RO3" s="156"/>
      <c r="RP3" s="156"/>
      <c r="RQ3" s="156"/>
      <c r="RR3" s="156"/>
      <c r="RS3" s="156"/>
      <c r="RT3" s="156"/>
      <c r="RU3" s="156"/>
      <c r="RV3" s="156"/>
      <c r="RW3" s="156"/>
      <c r="RX3" s="156"/>
      <c r="RY3" s="156"/>
      <c r="RZ3" s="156"/>
      <c r="SA3" s="156"/>
      <c r="SB3" s="156"/>
      <c r="SC3" s="156"/>
      <c r="SD3" s="156"/>
      <c r="SE3" s="156"/>
      <c r="SF3" s="156"/>
      <c r="SG3" s="156"/>
      <c r="SH3" s="156"/>
      <c r="SI3" s="156"/>
      <c r="SJ3" s="156"/>
      <c r="SK3" s="156"/>
      <c r="SL3" s="156"/>
      <c r="SM3" s="156"/>
      <c r="SN3" s="156"/>
      <c r="SO3" s="156"/>
      <c r="SP3" s="156"/>
      <c r="SQ3" s="156"/>
      <c r="SR3" s="156"/>
      <c r="SS3" s="156"/>
      <c r="ST3" s="156"/>
      <c r="SU3" s="156"/>
      <c r="SV3" s="156"/>
      <c r="SW3" s="156"/>
      <c r="SX3" s="156"/>
      <c r="SY3" s="156"/>
      <c r="SZ3" s="156"/>
      <c r="TA3" s="156"/>
      <c r="TB3" s="156"/>
      <c r="TC3" s="156"/>
      <c r="TD3" s="156"/>
      <c r="TE3" s="156"/>
      <c r="TF3" s="156"/>
      <c r="TG3" s="156"/>
      <c r="TH3" s="156"/>
      <c r="TI3" s="156"/>
      <c r="TJ3" s="156"/>
      <c r="TK3" s="156"/>
      <c r="TL3" s="156"/>
      <c r="TM3" s="156"/>
      <c r="TN3" s="156"/>
      <c r="TO3" s="156"/>
      <c r="TP3" s="156"/>
      <c r="TQ3" s="156"/>
      <c r="TR3" s="156"/>
      <c r="TS3" s="156"/>
      <c r="TT3" s="156"/>
      <c r="TU3" s="156"/>
      <c r="TV3" s="156"/>
      <c r="TW3" s="156"/>
      <c r="TX3" s="156"/>
      <c r="TY3" s="156"/>
      <c r="TZ3" s="156"/>
      <c r="UA3" s="156"/>
      <c r="UB3" s="156"/>
      <c r="UC3" s="156"/>
      <c r="UD3" s="156"/>
      <c r="UE3" s="156"/>
      <c r="UF3" s="156"/>
      <c r="UG3" s="156"/>
      <c r="UH3" s="156"/>
      <c r="UI3" s="156"/>
      <c r="UJ3" s="156"/>
      <c r="UK3" s="156"/>
      <c r="UL3" s="156"/>
      <c r="UM3" s="156"/>
      <c r="UN3" s="156"/>
      <c r="UO3" s="156"/>
      <c r="UP3" s="156"/>
      <c r="UQ3" s="156"/>
      <c r="UR3" s="156"/>
      <c r="US3" s="156"/>
      <c r="UT3" s="156"/>
      <c r="UU3" s="156"/>
      <c r="UV3" s="156"/>
      <c r="UW3" s="156"/>
      <c r="UX3" s="156"/>
      <c r="UY3" s="156"/>
      <c r="UZ3" s="156"/>
      <c r="VA3" s="156"/>
      <c r="VB3" s="156"/>
      <c r="VC3" s="156"/>
      <c r="VD3" s="156"/>
      <c r="VE3" s="156"/>
      <c r="VF3" s="156"/>
      <c r="VG3" s="156"/>
      <c r="VH3" s="156"/>
      <c r="VI3" s="156"/>
      <c r="VJ3" s="156"/>
      <c r="VK3" s="156"/>
      <c r="VL3" s="156"/>
      <c r="VM3" s="156"/>
      <c r="VN3" s="156"/>
      <c r="VO3" s="156"/>
      <c r="VP3" s="156"/>
      <c r="VQ3" s="156"/>
      <c r="VR3" s="156"/>
      <c r="VS3" s="156"/>
      <c r="VT3" s="156"/>
      <c r="VU3" s="156"/>
      <c r="VV3" s="156"/>
      <c r="VW3" s="156"/>
      <c r="VX3" s="156"/>
      <c r="VY3" s="156"/>
      <c r="VZ3" s="156"/>
      <c r="WA3" s="156"/>
      <c r="WB3" s="156"/>
      <c r="WC3" s="156"/>
      <c r="WD3" s="156"/>
      <c r="WE3" s="156"/>
      <c r="WF3" s="156"/>
      <c r="WG3" s="156"/>
      <c r="WH3" s="156"/>
      <c r="WI3" s="156"/>
      <c r="WJ3" s="156"/>
      <c r="WK3" s="156"/>
      <c r="WL3" s="156"/>
      <c r="WM3" s="156"/>
      <c r="WN3" s="156"/>
      <c r="WO3" s="156"/>
      <c r="WP3" s="156"/>
      <c r="WQ3" s="156"/>
      <c r="WR3" s="156"/>
      <c r="WS3" s="156"/>
      <c r="WT3" s="156"/>
      <c r="WU3" s="156"/>
      <c r="WV3" s="156"/>
      <c r="WW3" s="156"/>
      <c r="WX3" s="156"/>
      <c r="WY3" s="156"/>
      <c r="WZ3" s="156"/>
      <c r="XA3" s="156"/>
      <c r="XB3" s="156"/>
      <c r="XC3" s="156"/>
      <c r="XD3" s="156"/>
      <c r="XE3" s="156"/>
      <c r="XF3" s="156"/>
      <c r="XG3" s="156"/>
      <c r="XH3" s="156"/>
      <c r="XI3" s="156"/>
      <c r="XJ3" s="156"/>
      <c r="XK3" s="156"/>
      <c r="XL3" s="156"/>
      <c r="XM3" s="156"/>
      <c r="XN3" s="156"/>
      <c r="XO3" s="156"/>
      <c r="XP3" s="156"/>
      <c r="XQ3" s="156"/>
      <c r="XR3" s="156"/>
      <c r="XS3" s="156"/>
      <c r="XT3" s="156"/>
      <c r="XU3" s="156"/>
      <c r="XV3" s="156"/>
      <c r="XW3" s="156"/>
      <c r="XX3" s="156"/>
      <c r="XY3" s="156"/>
      <c r="XZ3" s="156"/>
      <c r="YA3" s="156"/>
      <c r="YB3" s="156"/>
      <c r="YC3" s="156"/>
      <c r="YD3" s="156"/>
      <c r="YE3" s="156"/>
      <c r="YF3" s="156"/>
      <c r="YG3" s="156"/>
      <c r="YH3" s="156"/>
      <c r="YI3" s="156"/>
      <c r="YJ3" s="156"/>
      <c r="YK3" s="156"/>
      <c r="YL3" s="156"/>
      <c r="YM3" s="156"/>
      <c r="YN3" s="156"/>
      <c r="YO3" s="156"/>
      <c r="YP3" s="156"/>
      <c r="YQ3" s="156"/>
      <c r="YR3" s="156"/>
      <c r="YS3" s="156"/>
      <c r="YT3" s="156"/>
      <c r="YU3" s="156"/>
      <c r="YV3" s="156"/>
      <c r="YW3" s="156"/>
      <c r="YX3" s="156"/>
      <c r="YY3" s="156"/>
      <c r="YZ3" s="156"/>
      <c r="ZA3" s="156"/>
      <c r="ZB3" s="156"/>
      <c r="ZC3" s="156"/>
      <c r="ZD3" s="156"/>
      <c r="ZE3" s="156"/>
      <c r="ZF3" s="156"/>
      <c r="ZG3" s="156"/>
      <c r="ZH3" s="156"/>
      <c r="ZI3" s="156"/>
      <c r="ZJ3" s="156"/>
      <c r="ZK3" s="156"/>
      <c r="ZL3" s="156"/>
      <c r="ZM3" s="156"/>
      <c r="ZN3" s="156"/>
      <c r="ZO3" s="156"/>
      <c r="ZP3" s="156"/>
      <c r="ZQ3" s="156"/>
      <c r="ZR3" s="156"/>
      <c r="ZS3" s="156"/>
      <c r="ZT3" s="156"/>
      <c r="ZU3" s="156"/>
      <c r="ZV3" s="156"/>
      <c r="ZW3" s="156"/>
      <c r="ZX3" s="156"/>
      <c r="ZY3" s="156"/>
      <c r="ZZ3" s="156"/>
      <c r="AAA3" s="156"/>
      <c r="AAB3" s="156"/>
      <c r="AAC3" s="156"/>
      <c r="AAD3" s="156"/>
      <c r="AAE3" s="156"/>
      <c r="AAF3" s="156"/>
      <c r="AAG3" s="156"/>
      <c r="AAH3" s="156"/>
      <c r="AAI3" s="156"/>
      <c r="AAJ3" s="156"/>
      <c r="AAK3" s="156"/>
      <c r="AAL3" s="156"/>
      <c r="AAM3" s="156"/>
      <c r="AAN3" s="156"/>
      <c r="AAO3" s="156"/>
      <c r="AAP3" s="156"/>
      <c r="AAQ3" s="156"/>
      <c r="AAR3" s="156"/>
      <c r="AAS3" s="156"/>
      <c r="AAT3" s="156"/>
      <c r="AAU3" s="156"/>
      <c r="AAV3" s="156"/>
      <c r="AAW3" s="156"/>
      <c r="AAX3" s="156"/>
      <c r="AAY3" s="156"/>
      <c r="AAZ3" s="156"/>
      <c r="ABA3" s="156"/>
      <c r="ABB3" s="156"/>
      <c r="ABC3" s="156"/>
      <c r="ABD3" s="156"/>
      <c r="ABE3" s="156"/>
      <c r="ABF3" s="156"/>
      <c r="ABG3" s="156"/>
      <c r="ABH3" s="156"/>
      <c r="ABI3" s="156"/>
      <c r="ABJ3" s="156"/>
      <c r="ABK3" s="156"/>
      <c r="ABL3" s="156"/>
      <c r="ABM3" s="156"/>
      <c r="ABN3" s="156"/>
      <c r="ABO3" s="156"/>
      <c r="ABP3" s="156"/>
      <c r="ABQ3" s="156"/>
      <c r="ABR3" s="156"/>
      <c r="ABS3" s="156"/>
      <c r="ABT3" s="156"/>
      <c r="ABU3" s="156"/>
      <c r="ABV3" s="156"/>
      <c r="ABW3" s="156"/>
      <c r="ABX3" s="156"/>
      <c r="ABY3" s="156"/>
      <c r="ABZ3" s="156"/>
      <c r="ACA3" s="156"/>
      <c r="ACB3" s="156"/>
      <c r="ACC3" s="156"/>
      <c r="ACD3" s="156"/>
      <c r="ACE3" s="156"/>
      <c r="ACF3" s="156"/>
      <c r="ACG3" s="156"/>
      <c r="ACH3" s="156"/>
      <c r="ACI3" s="156"/>
      <c r="ACJ3" s="156"/>
      <c r="ACK3" s="156"/>
      <c r="ACL3" s="156"/>
      <c r="ACM3" s="156"/>
      <c r="ACN3" s="156"/>
      <c r="ACO3" s="156"/>
      <c r="ACP3" s="156"/>
      <c r="ACQ3" s="156"/>
      <c r="ACR3" s="156"/>
      <c r="ACS3" s="156"/>
      <c r="ACT3" s="156"/>
      <c r="ACU3" s="156"/>
      <c r="ACV3" s="156"/>
      <c r="ACW3" s="156"/>
      <c r="ACX3" s="156"/>
      <c r="ACY3" s="156"/>
      <c r="ACZ3" s="156"/>
      <c r="ADA3" s="156"/>
      <c r="ADB3" s="156"/>
      <c r="ADC3" s="156"/>
      <c r="ADD3" s="156"/>
      <c r="ADE3" s="156"/>
      <c r="ADF3" s="156"/>
      <c r="ADG3" s="156"/>
      <c r="ADH3" s="156"/>
      <c r="ADI3" s="156"/>
      <c r="ADJ3" s="156"/>
      <c r="ADK3" s="156"/>
      <c r="ADL3" s="156"/>
      <c r="ADM3" s="156"/>
      <c r="ADN3" s="156"/>
      <c r="ADO3" s="156"/>
      <c r="ADP3" s="156"/>
      <c r="ADQ3" s="156"/>
      <c r="ADR3" s="156"/>
      <c r="ADS3" s="156"/>
      <c r="ADT3" s="156"/>
      <c r="ADU3" s="156"/>
      <c r="ADV3" s="156"/>
      <c r="ADW3" s="156"/>
      <c r="ADX3" s="156"/>
      <c r="ADY3" s="156"/>
      <c r="ADZ3" s="156"/>
      <c r="AEA3" s="156"/>
      <c r="AEB3" s="156"/>
      <c r="AEC3" s="156"/>
      <c r="AED3" s="156"/>
      <c r="AEE3" s="156"/>
      <c r="AEF3" s="156"/>
      <c r="AEG3" s="156"/>
      <c r="AEH3" s="156"/>
      <c r="AEI3" s="156"/>
      <c r="AEJ3" s="156"/>
      <c r="AEK3" s="156"/>
      <c r="AEL3" s="156"/>
      <c r="AEM3" s="156"/>
      <c r="AEN3" s="156"/>
      <c r="AEO3" s="156"/>
      <c r="AEP3" s="156"/>
      <c r="AEQ3" s="156"/>
      <c r="AER3" s="156"/>
      <c r="AES3" s="156"/>
      <c r="AET3" s="156"/>
      <c r="AEU3" s="156"/>
      <c r="AEV3" s="156"/>
      <c r="AEW3" s="156"/>
      <c r="AEX3" s="156"/>
      <c r="AEY3" s="156"/>
      <c r="AEZ3" s="156"/>
      <c r="AFA3" s="156"/>
      <c r="AFB3" s="156"/>
      <c r="AFC3" s="156"/>
      <c r="AFD3" s="156"/>
      <c r="AFE3" s="156"/>
      <c r="AFF3" s="156"/>
      <c r="AFG3" s="156"/>
      <c r="AFH3" s="156"/>
      <c r="AFI3" s="156"/>
      <c r="AFJ3" s="156"/>
      <c r="AFK3" s="156"/>
      <c r="AFL3" s="156"/>
      <c r="AFM3" s="156"/>
      <c r="AFN3" s="156"/>
      <c r="AFO3" s="156"/>
      <c r="AFP3" s="156"/>
      <c r="AFQ3" s="156"/>
      <c r="AFR3" s="156"/>
      <c r="AFS3" s="156"/>
      <c r="AFT3" s="156"/>
      <c r="AFU3" s="156"/>
      <c r="AFV3" s="156"/>
      <c r="AFW3" s="156"/>
      <c r="AFX3" s="156"/>
      <c r="AFY3" s="156"/>
      <c r="AFZ3" s="156"/>
      <c r="AGA3" s="156"/>
      <c r="AGB3" s="156"/>
      <c r="AGC3" s="156"/>
      <c r="AGD3" s="156"/>
      <c r="AGE3" s="156"/>
    </row>
    <row r="4" spans="1:863" s="170" customFormat="1" ht="34.5" customHeight="1" x14ac:dyDescent="0.25">
      <c r="A4" s="279" t="s">
        <v>295</v>
      </c>
      <c r="B4" s="279"/>
      <c r="C4" s="279"/>
      <c r="D4" s="279"/>
      <c r="E4" s="279"/>
      <c r="F4" s="279"/>
      <c r="G4" s="279"/>
      <c r="H4" s="279"/>
      <c r="I4" s="279"/>
      <c r="J4" s="279"/>
      <c r="K4" s="279"/>
      <c r="L4" s="279"/>
      <c r="M4" s="279" t="s">
        <v>165</v>
      </c>
      <c r="N4" s="279"/>
      <c r="O4" s="279"/>
      <c r="P4" s="279"/>
      <c r="Q4" s="279"/>
      <c r="R4" s="279"/>
      <c r="S4" s="279"/>
      <c r="T4" s="279" t="s">
        <v>177</v>
      </c>
      <c r="U4" s="279"/>
      <c r="V4" s="279"/>
      <c r="W4" s="279"/>
      <c r="X4" s="279"/>
      <c r="Y4" s="279"/>
      <c r="Z4" s="279"/>
      <c r="AA4" s="279"/>
      <c r="AB4" s="279"/>
      <c r="AC4" s="279"/>
      <c r="AD4" s="279"/>
      <c r="AE4" s="279"/>
      <c r="AF4" s="279"/>
      <c r="AG4" s="279"/>
      <c r="AH4" s="279" t="s">
        <v>166</v>
      </c>
      <c r="AI4" s="279"/>
      <c r="AJ4" s="279"/>
      <c r="AK4" s="279"/>
      <c r="AL4" s="279"/>
      <c r="AM4" s="279"/>
      <c r="AN4" s="279"/>
      <c r="AO4" s="279" t="s">
        <v>167</v>
      </c>
      <c r="AP4" s="279"/>
      <c r="AQ4" s="279"/>
      <c r="AR4" s="279"/>
      <c r="AS4" s="279"/>
      <c r="AT4" s="279"/>
      <c r="AU4" s="279"/>
      <c r="AV4" s="247" t="s">
        <v>286</v>
      </c>
      <c r="AW4" s="169"/>
      <c r="AX4" s="169"/>
      <c r="AY4" s="169"/>
      <c r="AZ4" s="169"/>
      <c r="BA4" s="169"/>
      <c r="BB4" s="169"/>
      <c r="BC4" s="169"/>
      <c r="BD4" s="169"/>
      <c r="BE4" s="169"/>
      <c r="BF4" s="169"/>
      <c r="BG4" s="169"/>
      <c r="BH4" s="169"/>
      <c r="BI4" s="169"/>
      <c r="BJ4" s="169"/>
      <c r="BK4" s="169"/>
      <c r="BL4" s="169"/>
      <c r="BM4" s="169"/>
      <c r="BN4" s="169"/>
      <c r="BO4" s="169"/>
      <c r="BP4" s="169"/>
      <c r="BQ4" s="169"/>
      <c r="BR4" s="169"/>
      <c r="BS4" s="169"/>
      <c r="BT4" s="169"/>
      <c r="BU4" s="169"/>
      <c r="BV4" s="169"/>
      <c r="BW4" s="169"/>
      <c r="BX4" s="169"/>
      <c r="BY4" s="169"/>
      <c r="BZ4" s="169"/>
      <c r="CA4" s="169"/>
      <c r="CB4" s="169"/>
      <c r="CC4" s="169"/>
      <c r="CD4" s="169"/>
      <c r="CE4" s="169"/>
      <c r="CF4" s="169"/>
      <c r="CG4" s="169"/>
      <c r="CH4" s="169"/>
      <c r="CI4" s="169"/>
      <c r="CJ4" s="169"/>
      <c r="CK4" s="169"/>
      <c r="CL4" s="169"/>
      <c r="CM4" s="169"/>
      <c r="CN4" s="169"/>
      <c r="CO4" s="169"/>
      <c r="CP4" s="169"/>
      <c r="CQ4" s="169"/>
      <c r="CR4" s="169"/>
      <c r="CS4" s="169"/>
      <c r="CT4" s="169"/>
      <c r="CU4" s="169"/>
      <c r="CV4" s="169"/>
      <c r="CW4" s="169"/>
      <c r="CX4" s="169"/>
      <c r="CY4" s="169"/>
      <c r="CZ4" s="169"/>
      <c r="DA4" s="169"/>
      <c r="DB4" s="169"/>
      <c r="DC4" s="169"/>
      <c r="DD4" s="169"/>
      <c r="DE4" s="169"/>
      <c r="DF4" s="169"/>
      <c r="DG4" s="169"/>
      <c r="DH4" s="169"/>
      <c r="DI4" s="169"/>
      <c r="DJ4" s="169"/>
      <c r="DK4" s="169"/>
      <c r="DL4" s="169"/>
      <c r="DM4" s="169"/>
      <c r="DN4" s="169"/>
      <c r="DO4" s="169"/>
      <c r="DP4" s="169"/>
      <c r="DQ4" s="169"/>
      <c r="DR4" s="169"/>
      <c r="DS4" s="169"/>
      <c r="DT4" s="169"/>
      <c r="DU4" s="169"/>
      <c r="DV4" s="169"/>
      <c r="DW4" s="169"/>
      <c r="DX4" s="169"/>
      <c r="DY4" s="169"/>
      <c r="DZ4" s="169"/>
      <c r="EA4" s="169"/>
      <c r="EB4" s="169"/>
      <c r="EC4" s="169"/>
      <c r="ED4" s="169"/>
      <c r="EE4" s="169"/>
      <c r="EF4" s="169"/>
      <c r="EG4" s="169"/>
      <c r="EH4" s="169"/>
      <c r="EI4" s="169"/>
      <c r="EJ4" s="169"/>
      <c r="EK4" s="169"/>
      <c r="EL4" s="169"/>
      <c r="EM4" s="169"/>
      <c r="EN4" s="169"/>
      <c r="EO4" s="169"/>
      <c r="EP4" s="169"/>
      <c r="EQ4" s="169"/>
      <c r="ER4" s="169"/>
      <c r="ES4" s="169"/>
      <c r="ET4" s="169"/>
      <c r="EU4" s="169"/>
      <c r="EV4" s="169"/>
      <c r="EW4" s="169"/>
      <c r="EX4" s="169"/>
      <c r="EY4" s="169"/>
      <c r="EZ4" s="169"/>
      <c r="FA4" s="169"/>
      <c r="FB4" s="169"/>
      <c r="FC4" s="169"/>
      <c r="FD4" s="169"/>
      <c r="FE4" s="169"/>
      <c r="FF4" s="169"/>
      <c r="FG4" s="169"/>
      <c r="FH4" s="169"/>
      <c r="FI4" s="169"/>
      <c r="FJ4" s="169"/>
      <c r="FK4" s="169"/>
      <c r="FL4" s="169"/>
      <c r="FM4" s="169"/>
      <c r="FN4" s="169"/>
      <c r="FO4" s="169"/>
      <c r="FP4" s="169"/>
      <c r="FQ4" s="169"/>
      <c r="FR4" s="169"/>
      <c r="FS4" s="169"/>
      <c r="FT4" s="169"/>
      <c r="FU4" s="169"/>
      <c r="FV4" s="169"/>
      <c r="FW4" s="169"/>
      <c r="FX4" s="169"/>
      <c r="FY4" s="169"/>
      <c r="FZ4" s="169"/>
      <c r="GA4" s="169"/>
      <c r="GB4" s="169"/>
      <c r="GC4" s="169"/>
      <c r="GD4" s="169"/>
      <c r="GE4" s="169"/>
      <c r="GF4" s="169"/>
      <c r="GG4" s="169"/>
      <c r="GH4" s="169"/>
      <c r="GI4" s="169"/>
      <c r="GJ4" s="169"/>
      <c r="GK4" s="169"/>
      <c r="GL4" s="169"/>
      <c r="GM4" s="169"/>
      <c r="GN4" s="169"/>
      <c r="GO4" s="169"/>
      <c r="GP4" s="169"/>
      <c r="GQ4" s="169"/>
      <c r="GR4" s="169"/>
      <c r="GS4" s="169"/>
      <c r="GT4" s="169"/>
      <c r="GU4" s="169"/>
      <c r="GV4" s="169"/>
      <c r="GW4" s="169"/>
      <c r="GX4" s="169"/>
      <c r="GY4" s="169"/>
      <c r="GZ4" s="169"/>
      <c r="HA4" s="169"/>
      <c r="HB4" s="169"/>
      <c r="HC4" s="169"/>
      <c r="HD4" s="169"/>
      <c r="HE4" s="169"/>
      <c r="HF4" s="169"/>
      <c r="HG4" s="169"/>
      <c r="HH4" s="169"/>
      <c r="HI4" s="169"/>
      <c r="HJ4" s="169"/>
      <c r="HK4" s="169"/>
      <c r="HL4" s="169"/>
      <c r="HM4" s="169"/>
      <c r="HN4" s="169"/>
      <c r="HO4" s="169"/>
      <c r="HP4" s="169"/>
      <c r="HQ4" s="169"/>
      <c r="HR4" s="169"/>
      <c r="HS4" s="169"/>
      <c r="HT4" s="169"/>
      <c r="HU4" s="169"/>
      <c r="HV4" s="169"/>
      <c r="HW4" s="169"/>
      <c r="HX4" s="169"/>
      <c r="HY4" s="169"/>
      <c r="HZ4" s="169"/>
      <c r="IA4" s="169"/>
      <c r="IB4" s="169"/>
      <c r="IC4" s="169"/>
      <c r="ID4" s="169"/>
      <c r="IE4" s="169"/>
      <c r="IF4" s="169"/>
      <c r="IG4" s="169"/>
      <c r="IH4" s="169"/>
      <c r="II4" s="169"/>
      <c r="IJ4" s="169"/>
      <c r="IK4" s="169"/>
      <c r="IL4" s="169"/>
      <c r="IM4" s="169"/>
      <c r="IN4" s="169"/>
      <c r="IO4" s="169"/>
      <c r="IP4" s="169"/>
      <c r="IQ4" s="169"/>
      <c r="IR4" s="169"/>
      <c r="IS4" s="169"/>
      <c r="IT4" s="169"/>
      <c r="IU4" s="169"/>
      <c r="IV4" s="169"/>
      <c r="IW4" s="169"/>
      <c r="IX4" s="169"/>
      <c r="IY4" s="169"/>
      <c r="IZ4" s="169"/>
      <c r="JA4" s="169"/>
      <c r="JB4" s="169"/>
      <c r="JC4" s="169"/>
      <c r="JD4" s="169"/>
      <c r="JE4" s="169"/>
      <c r="JF4" s="169"/>
      <c r="JG4" s="169"/>
      <c r="JH4" s="169"/>
      <c r="JI4" s="169"/>
      <c r="JJ4" s="169"/>
      <c r="JK4" s="169"/>
      <c r="JL4" s="169"/>
      <c r="JM4" s="169"/>
      <c r="JN4" s="169"/>
      <c r="JO4" s="169"/>
      <c r="JP4" s="169"/>
      <c r="JQ4" s="169"/>
      <c r="JR4" s="169"/>
      <c r="JS4" s="169"/>
      <c r="JT4" s="169"/>
      <c r="JU4" s="169"/>
      <c r="JV4" s="169"/>
      <c r="JW4" s="169"/>
      <c r="JX4" s="169"/>
      <c r="JY4" s="169"/>
      <c r="JZ4" s="169"/>
      <c r="KA4" s="169"/>
      <c r="KB4" s="169"/>
      <c r="KC4" s="169"/>
      <c r="KD4" s="169"/>
      <c r="KE4" s="169"/>
      <c r="KF4" s="169"/>
      <c r="KG4" s="169"/>
      <c r="KH4" s="169"/>
      <c r="KI4" s="169"/>
      <c r="KJ4" s="169"/>
      <c r="KK4" s="169"/>
      <c r="KL4" s="169"/>
      <c r="KM4" s="169"/>
      <c r="KN4" s="169"/>
      <c r="KO4" s="169"/>
      <c r="KP4" s="169"/>
      <c r="KQ4" s="169"/>
      <c r="KR4" s="169"/>
      <c r="KS4" s="169"/>
      <c r="KT4" s="169"/>
      <c r="KU4" s="169"/>
      <c r="KV4" s="169"/>
      <c r="KW4" s="169"/>
      <c r="KX4" s="169"/>
      <c r="KY4" s="169"/>
      <c r="KZ4" s="169"/>
      <c r="LA4" s="169"/>
      <c r="LB4" s="169"/>
      <c r="LC4" s="169"/>
      <c r="LD4" s="169"/>
      <c r="LE4" s="169"/>
      <c r="LF4" s="169"/>
      <c r="LG4" s="169"/>
      <c r="LH4" s="169"/>
      <c r="LI4" s="169"/>
      <c r="LJ4" s="169"/>
      <c r="LK4" s="169"/>
      <c r="LL4" s="169"/>
      <c r="LM4" s="169"/>
      <c r="LN4" s="169"/>
      <c r="LO4" s="169"/>
      <c r="LP4" s="169"/>
      <c r="LQ4" s="169"/>
      <c r="LR4" s="169"/>
      <c r="LS4" s="169"/>
      <c r="LT4" s="169"/>
      <c r="LU4" s="169"/>
      <c r="LV4" s="169"/>
      <c r="LW4" s="169"/>
      <c r="LX4" s="169"/>
      <c r="LY4" s="169"/>
      <c r="LZ4" s="169"/>
      <c r="MA4" s="169"/>
      <c r="MB4" s="169"/>
      <c r="MC4" s="169"/>
      <c r="MD4" s="169"/>
      <c r="ME4" s="169"/>
      <c r="MF4" s="169"/>
      <c r="MG4" s="169"/>
      <c r="MH4" s="169"/>
      <c r="MI4" s="169"/>
      <c r="MJ4" s="169"/>
      <c r="MK4" s="169"/>
      <c r="ML4" s="169"/>
      <c r="MM4" s="169"/>
      <c r="MN4" s="169"/>
      <c r="MO4" s="169"/>
      <c r="MP4" s="169"/>
      <c r="MQ4" s="169"/>
      <c r="MR4" s="169"/>
      <c r="MS4" s="169"/>
      <c r="MT4" s="169"/>
      <c r="MU4" s="169"/>
      <c r="MV4" s="169"/>
      <c r="MW4" s="169"/>
      <c r="MX4" s="169"/>
      <c r="MY4" s="169"/>
      <c r="MZ4" s="169"/>
      <c r="NA4" s="169"/>
      <c r="NB4" s="169"/>
      <c r="NC4" s="169"/>
      <c r="ND4" s="169"/>
      <c r="NE4" s="169"/>
      <c r="NF4" s="169"/>
      <c r="NG4" s="169"/>
      <c r="NH4" s="169"/>
      <c r="NI4" s="169"/>
      <c r="NJ4" s="169"/>
      <c r="NK4" s="169"/>
      <c r="NL4" s="169"/>
      <c r="NM4" s="169"/>
      <c r="NN4" s="169"/>
      <c r="NO4" s="169"/>
      <c r="NP4" s="169"/>
      <c r="NQ4" s="169"/>
      <c r="NR4" s="169"/>
      <c r="NS4" s="169"/>
      <c r="NT4" s="169"/>
      <c r="NU4" s="169"/>
      <c r="NV4" s="169"/>
      <c r="NW4" s="169"/>
      <c r="NX4" s="169"/>
      <c r="NY4" s="169"/>
      <c r="NZ4" s="169"/>
      <c r="OA4" s="169"/>
      <c r="OB4" s="169"/>
      <c r="OC4" s="169"/>
      <c r="OD4" s="169"/>
      <c r="OE4" s="169"/>
      <c r="OF4" s="169"/>
      <c r="OG4" s="169"/>
      <c r="OH4" s="169"/>
      <c r="OI4" s="169"/>
      <c r="OJ4" s="169"/>
      <c r="OK4" s="169"/>
      <c r="OL4" s="169"/>
      <c r="OM4" s="169"/>
      <c r="ON4" s="169"/>
      <c r="OO4" s="169"/>
      <c r="OP4" s="169"/>
      <c r="OQ4" s="169"/>
      <c r="OR4" s="169"/>
      <c r="OS4" s="169"/>
      <c r="OT4" s="169"/>
      <c r="OU4" s="169"/>
      <c r="OV4" s="169"/>
      <c r="OW4" s="169"/>
      <c r="OX4" s="169"/>
      <c r="OY4" s="169"/>
      <c r="OZ4" s="169"/>
      <c r="PA4" s="169"/>
      <c r="PB4" s="169"/>
      <c r="PC4" s="169"/>
      <c r="PD4" s="169"/>
      <c r="PE4" s="169"/>
      <c r="PF4" s="169"/>
      <c r="PG4" s="169"/>
      <c r="PH4" s="169"/>
      <c r="PI4" s="169"/>
      <c r="PJ4" s="169"/>
      <c r="PK4" s="169"/>
      <c r="PL4" s="169"/>
      <c r="PM4" s="169"/>
      <c r="PN4" s="169"/>
      <c r="PO4" s="169"/>
      <c r="PP4" s="169"/>
      <c r="PQ4" s="169"/>
      <c r="PR4" s="169"/>
      <c r="PS4" s="169"/>
      <c r="PT4" s="169"/>
      <c r="PU4" s="169"/>
      <c r="PV4" s="169"/>
      <c r="PW4" s="169"/>
      <c r="PX4" s="169"/>
      <c r="PY4" s="169"/>
      <c r="PZ4" s="169"/>
      <c r="QA4" s="169"/>
      <c r="QB4" s="169"/>
      <c r="QC4" s="169"/>
      <c r="QD4" s="169"/>
      <c r="QE4" s="169"/>
      <c r="QF4" s="169"/>
      <c r="QG4" s="169"/>
      <c r="QH4" s="169"/>
      <c r="QI4" s="169"/>
      <c r="QJ4" s="169"/>
      <c r="QK4" s="169"/>
      <c r="QL4" s="169"/>
      <c r="QM4" s="169"/>
      <c r="QN4" s="169"/>
      <c r="QO4" s="169"/>
      <c r="QP4" s="169"/>
      <c r="QQ4" s="169"/>
      <c r="QR4" s="169"/>
      <c r="QS4" s="169"/>
      <c r="QT4" s="169"/>
      <c r="QU4" s="169"/>
      <c r="QV4" s="169"/>
      <c r="QW4" s="169"/>
      <c r="QX4" s="169"/>
      <c r="QY4" s="169"/>
      <c r="QZ4" s="169"/>
      <c r="RA4" s="169"/>
      <c r="RB4" s="169"/>
      <c r="RC4" s="169"/>
      <c r="RD4" s="169"/>
      <c r="RE4" s="169"/>
      <c r="RF4" s="169"/>
      <c r="RG4" s="169"/>
      <c r="RH4" s="169"/>
      <c r="RI4" s="169"/>
      <c r="RJ4" s="169"/>
      <c r="RK4" s="169"/>
      <c r="RL4" s="169"/>
      <c r="RM4" s="169"/>
      <c r="RN4" s="169"/>
      <c r="RO4" s="169"/>
      <c r="RP4" s="169"/>
      <c r="RQ4" s="169"/>
      <c r="RR4" s="169"/>
      <c r="RS4" s="169"/>
      <c r="RT4" s="169"/>
      <c r="RU4" s="169"/>
      <c r="RV4" s="169"/>
      <c r="RW4" s="169"/>
      <c r="RX4" s="169"/>
      <c r="RY4" s="169"/>
      <c r="RZ4" s="169"/>
      <c r="SA4" s="169"/>
      <c r="SB4" s="169"/>
      <c r="SC4" s="169"/>
      <c r="SD4" s="169"/>
      <c r="SE4" s="169"/>
      <c r="SF4" s="169"/>
      <c r="SG4" s="169"/>
      <c r="SH4" s="169"/>
      <c r="SI4" s="169"/>
      <c r="SJ4" s="169"/>
      <c r="SK4" s="169"/>
      <c r="SL4" s="169"/>
      <c r="SM4" s="169"/>
      <c r="SN4" s="169"/>
      <c r="SO4" s="169"/>
      <c r="SP4" s="169"/>
      <c r="SQ4" s="169"/>
      <c r="SR4" s="169"/>
      <c r="SS4" s="169"/>
      <c r="ST4" s="169"/>
      <c r="SU4" s="169"/>
      <c r="SV4" s="169"/>
      <c r="SW4" s="169"/>
      <c r="SX4" s="169"/>
      <c r="SY4" s="169"/>
      <c r="SZ4" s="169"/>
      <c r="TA4" s="169"/>
      <c r="TB4" s="169"/>
      <c r="TC4" s="169"/>
      <c r="TD4" s="169"/>
      <c r="TE4" s="169"/>
      <c r="TF4" s="169"/>
      <c r="TG4" s="169"/>
      <c r="TH4" s="169"/>
      <c r="TI4" s="169"/>
      <c r="TJ4" s="169"/>
      <c r="TK4" s="169"/>
      <c r="TL4" s="169"/>
      <c r="TM4" s="169"/>
      <c r="TN4" s="169"/>
      <c r="TO4" s="169"/>
      <c r="TP4" s="169"/>
      <c r="TQ4" s="169"/>
      <c r="TR4" s="169"/>
      <c r="TS4" s="169"/>
      <c r="TT4" s="169"/>
      <c r="TU4" s="169"/>
      <c r="TV4" s="169"/>
      <c r="TW4" s="169"/>
      <c r="TX4" s="169"/>
      <c r="TY4" s="169"/>
      <c r="TZ4" s="169"/>
      <c r="UA4" s="169"/>
      <c r="UB4" s="169"/>
      <c r="UC4" s="169"/>
      <c r="UD4" s="169"/>
      <c r="UE4" s="169"/>
      <c r="UF4" s="169"/>
      <c r="UG4" s="169"/>
      <c r="UH4" s="169"/>
      <c r="UI4" s="169"/>
      <c r="UJ4" s="169"/>
      <c r="UK4" s="169"/>
      <c r="UL4" s="169"/>
      <c r="UM4" s="169"/>
      <c r="UN4" s="169"/>
      <c r="UO4" s="169"/>
      <c r="UP4" s="169"/>
      <c r="UQ4" s="169"/>
      <c r="UR4" s="169"/>
      <c r="US4" s="169"/>
      <c r="UT4" s="169"/>
      <c r="UU4" s="169"/>
      <c r="UV4" s="169"/>
      <c r="UW4" s="169"/>
      <c r="UX4" s="169"/>
      <c r="UY4" s="169"/>
      <c r="UZ4" s="169"/>
      <c r="VA4" s="169"/>
      <c r="VB4" s="169"/>
      <c r="VC4" s="169"/>
      <c r="VD4" s="169"/>
      <c r="VE4" s="169"/>
      <c r="VF4" s="169"/>
      <c r="VG4" s="169"/>
      <c r="VH4" s="169"/>
      <c r="VI4" s="169"/>
      <c r="VJ4" s="169"/>
      <c r="VK4" s="169"/>
      <c r="VL4" s="169"/>
      <c r="VM4" s="169"/>
      <c r="VN4" s="169"/>
      <c r="VO4" s="169"/>
      <c r="VP4" s="169"/>
      <c r="VQ4" s="169"/>
      <c r="VR4" s="169"/>
      <c r="VS4" s="169"/>
      <c r="VT4" s="169"/>
      <c r="VU4" s="169"/>
      <c r="VV4" s="169"/>
      <c r="VW4" s="169"/>
      <c r="VX4" s="169"/>
      <c r="VY4" s="169"/>
      <c r="VZ4" s="169"/>
      <c r="WA4" s="169"/>
      <c r="WB4" s="169"/>
      <c r="WC4" s="169"/>
      <c r="WD4" s="169"/>
      <c r="WE4" s="169"/>
      <c r="WF4" s="169"/>
      <c r="WG4" s="169"/>
      <c r="WH4" s="169"/>
      <c r="WI4" s="169"/>
      <c r="WJ4" s="169"/>
      <c r="WK4" s="169"/>
      <c r="WL4" s="169"/>
      <c r="WM4" s="169"/>
      <c r="WN4" s="169"/>
      <c r="WO4" s="169"/>
      <c r="WP4" s="169"/>
      <c r="WQ4" s="169"/>
      <c r="WR4" s="169"/>
      <c r="WS4" s="169"/>
      <c r="WT4" s="169"/>
      <c r="WU4" s="169"/>
      <c r="WV4" s="169"/>
      <c r="WW4" s="169"/>
      <c r="WX4" s="169"/>
      <c r="WY4" s="169"/>
      <c r="WZ4" s="169"/>
      <c r="XA4" s="169"/>
      <c r="XB4" s="169"/>
      <c r="XC4" s="169"/>
      <c r="XD4" s="169"/>
      <c r="XE4" s="169"/>
      <c r="XF4" s="169"/>
      <c r="XG4" s="169"/>
      <c r="XH4" s="169"/>
      <c r="XI4" s="169"/>
      <c r="XJ4" s="169"/>
      <c r="XK4" s="169"/>
      <c r="XL4" s="169"/>
      <c r="XM4" s="169"/>
      <c r="XN4" s="169"/>
      <c r="XO4" s="169"/>
      <c r="XP4" s="169"/>
      <c r="XQ4" s="169"/>
      <c r="XR4" s="169"/>
      <c r="XS4" s="169"/>
      <c r="XT4" s="169"/>
      <c r="XU4" s="169"/>
      <c r="XV4" s="169"/>
      <c r="XW4" s="169"/>
      <c r="XX4" s="169"/>
      <c r="XY4" s="169"/>
      <c r="XZ4" s="169"/>
      <c r="YA4" s="169"/>
      <c r="YB4" s="169"/>
      <c r="YC4" s="169"/>
      <c r="YD4" s="169"/>
      <c r="YE4" s="169"/>
      <c r="YF4" s="169"/>
      <c r="YG4" s="169"/>
      <c r="YH4" s="169"/>
      <c r="YI4" s="169"/>
      <c r="YJ4" s="169"/>
      <c r="YK4" s="169"/>
      <c r="YL4" s="169"/>
      <c r="YM4" s="169"/>
      <c r="YN4" s="169"/>
      <c r="YO4" s="169"/>
      <c r="YP4" s="169"/>
      <c r="YQ4" s="169"/>
      <c r="YR4" s="169"/>
      <c r="YS4" s="169"/>
      <c r="YT4" s="169"/>
      <c r="YU4" s="169"/>
      <c r="YV4" s="169"/>
      <c r="YW4" s="169"/>
      <c r="YX4" s="169"/>
      <c r="YY4" s="169"/>
      <c r="YZ4" s="169"/>
      <c r="ZA4" s="169"/>
      <c r="ZB4" s="169"/>
      <c r="ZC4" s="169"/>
      <c r="ZD4" s="169"/>
      <c r="ZE4" s="169"/>
      <c r="ZF4" s="169"/>
      <c r="ZG4" s="169"/>
      <c r="ZH4" s="169"/>
      <c r="ZI4" s="169"/>
      <c r="ZJ4" s="169"/>
      <c r="ZK4" s="169"/>
      <c r="ZL4" s="169"/>
      <c r="ZM4" s="169"/>
      <c r="ZN4" s="169"/>
      <c r="ZO4" s="169"/>
      <c r="ZP4" s="169"/>
      <c r="ZQ4" s="169"/>
      <c r="ZR4" s="169"/>
      <c r="ZS4" s="169"/>
      <c r="ZT4" s="169"/>
      <c r="ZU4" s="169"/>
      <c r="ZV4" s="169"/>
      <c r="ZW4" s="169"/>
      <c r="ZX4" s="169"/>
      <c r="ZY4" s="169"/>
      <c r="ZZ4" s="169"/>
      <c r="AAA4" s="169"/>
      <c r="AAB4" s="169"/>
      <c r="AAC4" s="169"/>
      <c r="AAD4" s="169"/>
      <c r="AAE4" s="169"/>
      <c r="AAF4" s="169"/>
      <c r="AAG4" s="169"/>
      <c r="AAH4" s="169"/>
      <c r="AAI4" s="169"/>
      <c r="AAJ4" s="169"/>
      <c r="AAK4" s="169"/>
      <c r="AAL4" s="169"/>
      <c r="AAM4" s="169"/>
      <c r="AAN4" s="169"/>
      <c r="AAO4" s="169"/>
      <c r="AAP4" s="169"/>
      <c r="AAQ4" s="169"/>
      <c r="AAR4" s="169"/>
      <c r="AAS4" s="169"/>
      <c r="AAT4" s="169"/>
      <c r="AAU4" s="169"/>
      <c r="AAV4" s="169"/>
      <c r="AAW4" s="169"/>
      <c r="AAX4" s="169"/>
      <c r="AAY4" s="169"/>
      <c r="AAZ4" s="169"/>
      <c r="ABA4" s="169"/>
      <c r="ABB4" s="169"/>
      <c r="ABC4" s="169"/>
      <c r="ABD4" s="169"/>
      <c r="ABE4" s="169"/>
      <c r="ABF4" s="169"/>
      <c r="ABG4" s="169"/>
      <c r="ABH4" s="169"/>
      <c r="ABI4" s="169"/>
      <c r="ABJ4" s="169"/>
      <c r="ABK4" s="169"/>
      <c r="ABL4" s="169"/>
      <c r="ABM4" s="169"/>
      <c r="ABN4" s="169"/>
      <c r="ABO4" s="169"/>
      <c r="ABP4" s="169"/>
      <c r="ABQ4" s="169"/>
      <c r="ABR4" s="169"/>
      <c r="ABS4" s="169"/>
      <c r="ABT4" s="169"/>
      <c r="ABU4" s="169"/>
      <c r="ABV4" s="169"/>
      <c r="ABW4" s="169"/>
      <c r="ABX4" s="169"/>
      <c r="ABY4" s="169"/>
      <c r="ABZ4" s="169"/>
      <c r="ACA4" s="169"/>
      <c r="ACB4" s="169"/>
      <c r="ACC4" s="169"/>
      <c r="ACD4" s="169"/>
      <c r="ACE4" s="169"/>
      <c r="ACF4" s="169"/>
      <c r="ACG4" s="169"/>
      <c r="ACH4" s="169"/>
      <c r="ACI4" s="169"/>
      <c r="ACJ4" s="169"/>
      <c r="ACK4" s="169"/>
      <c r="ACL4" s="169"/>
      <c r="ACM4" s="169"/>
      <c r="ACN4" s="169"/>
      <c r="ACO4" s="169"/>
      <c r="ACP4" s="169"/>
      <c r="ACQ4" s="169"/>
      <c r="ACR4" s="169"/>
      <c r="ACS4" s="169"/>
      <c r="ACT4" s="169"/>
      <c r="ACU4" s="169"/>
      <c r="ACV4" s="169"/>
      <c r="ACW4" s="169"/>
      <c r="ACX4" s="169"/>
      <c r="ACY4" s="169"/>
      <c r="ACZ4" s="169"/>
      <c r="ADA4" s="169"/>
      <c r="ADB4" s="169"/>
      <c r="ADC4" s="169"/>
      <c r="ADD4" s="169"/>
      <c r="ADE4" s="169"/>
      <c r="ADF4" s="169"/>
      <c r="ADG4" s="169"/>
      <c r="ADH4" s="169"/>
      <c r="ADI4" s="169"/>
      <c r="ADJ4" s="169"/>
      <c r="ADK4" s="169"/>
      <c r="ADL4" s="169"/>
      <c r="ADM4" s="169"/>
      <c r="ADN4" s="169"/>
      <c r="ADO4" s="169"/>
      <c r="ADP4" s="169"/>
      <c r="ADQ4" s="169"/>
      <c r="ADR4" s="169"/>
      <c r="ADS4" s="169"/>
      <c r="ADT4" s="169"/>
      <c r="ADU4" s="169"/>
      <c r="ADV4" s="169"/>
      <c r="ADW4" s="169"/>
      <c r="ADX4" s="169"/>
      <c r="ADY4" s="169"/>
      <c r="ADZ4" s="169"/>
      <c r="AEA4" s="169"/>
      <c r="AEB4" s="169"/>
      <c r="AEC4" s="169"/>
      <c r="AED4" s="169"/>
      <c r="AEE4" s="169"/>
      <c r="AEF4" s="169"/>
      <c r="AEG4" s="169"/>
      <c r="AEH4" s="169"/>
      <c r="AEI4" s="169"/>
      <c r="AEJ4" s="169"/>
      <c r="AEK4" s="169"/>
      <c r="AEL4" s="169"/>
      <c r="AEM4" s="169"/>
      <c r="AEN4" s="169"/>
      <c r="AEO4" s="169"/>
      <c r="AEP4" s="169"/>
      <c r="AEQ4" s="169"/>
      <c r="AER4" s="169"/>
      <c r="AES4" s="169"/>
      <c r="AET4" s="169"/>
      <c r="AEU4" s="169"/>
      <c r="AEV4" s="169"/>
      <c r="AEW4" s="169"/>
      <c r="AEX4" s="169"/>
      <c r="AEY4" s="169"/>
      <c r="AEZ4" s="169"/>
      <c r="AFA4" s="169"/>
      <c r="AFB4" s="169"/>
      <c r="AFC4" s="169"/>
      <c r="AFD4" s="169"/>
      <c r="AFE4" s="169"/>
      <c r="AFF4" s="169"/>
      <c r="AFG4" s="169"/>
      <c r="AFH4" s="169"/>
      <c r="AFI4" s="169"/>
      <c r="AFJ4" s="169"/>
      <c r="AFK4" s="169"/>
      <c r="AFL4" s="169"/>
      <c r="AFM4" s="169"/>
      <c r="AFN4" s="169"/>
      <c r="AFO4" s="169"/>
      <c r="AFP4" s="169"/>
      <c r="AFQ4" s="169"/>
      <c r="AFR4" s="169"/>
      <c r="AFS4" s="169"/>
      <c r="AFT4" s="169"/>
      <c r="AFU4" s="169"/>
      <c r="AFV4" s="169"/>
      <c r="AFW4" s="169"/>
      <c r="AFX4" s="169"/>
      <c r="AFY4" s="169"/>
      <c r="AFZ4" s="169"/>
      <c r="AGA4" s="169"/>
      <c r="AGB4" s="169"/>
      <c r="AGC4" s="169"/>
      <c r="AGD4" s="169"/>
      <c r="AGE4" s="169"/>
    </row>
    <row r="5" spans="1:863" s="171" customFormat="1" ht="16.5" customHeight="1" x14ac:dyDescent="0.2">
      <c r="A5" s="281" t="s">
        <v>99</v>
      </c>
      <c r="B5" s="274" t="s">
        <v>180</v>
      </c>
      <c r="C5" s="274" t="s">
        <v>181</v>
      </c>
      <c r="D5" s="275" t="s">
        <v>102</v>
      </c>
      <c r="E5" s="280" t="s">
        <v>287</v>
      </c>
      <c r="F5" s="280"/>
      <c r="G5" s="247" t="s">
        <v>234</v>
      </c>
      <c r="H5" s="247" t="s">
        <v>216</v>
      </c>
      <c r="I5" s="247" t="s">
        <v>233</v>
      </c>
      <c r="J5" s="247" t="s">
        <v>232</v>
      </c>
      <c r="K5" s="247" t="s">
        <v>229</v>
      </c>
      <c r="L5" s="247" t="s">
        <v>197</v>
      </c>
      <c r="M5" s="247" t="s">
        <v>113</v>
      </c>
      <c r="N5" s="278" t="s">
        <v>114</v>
      </c>
      <c r="O5" s="278" t="s">
        <v>115</v>
      </c>
      <c r="P5" s="247" t="s">
        <v>182</v>
      </c>
      <c r="Q5" s="276" t="s">
        <v>129</v>
      </c>
      <c r="R5" s="276" t="s">
        <v>124</v>
      </c>
      <c r="S5" s="276" t="s">
        <v>125</v>
      </c>
      <c r="T5" s="276" t="s">
        <v>103</v>
      </c>
      <c r="U5" s="215"/>
      <c r="V5" s="277" t="s">
        <v>128</v>
      </c>
      <c r="W5" s="277"/>
      <c r="X5" s="277"/>
      <c r="Y5" s="277"/>
      <c r="Z5" s="277"/>
      <c r="AA5" s="277"/>
      <c r="AB5" s="277"/>
      <c r="AC5" s="247" t="s">
        <v>188</v>
      </c>
      <c r="AD5" s="275" t="s">
        <v>189</v>
      </c>
      <c r="AE5" s="277" t="s">
        <v>3</v>
      </c>
      <c r="AF5" s="277"/>
      <c r="AG5" s="277"/>
      <c r="AH5" s="278" t="s">
        <v>104</v>
      </c>
      <c r="AI5" s="278" t="s">
        <v>105</v>
      </c>
      <c r="AJ5" s="278" t="s">
        <v>106</v>
      </c>
      <c r="AK5" s="275" t="s">
        <v>107</v>
      </c>
      <c r="AL5" s="278" t="s">
        <v>108</v>
      </c>
      <c r="AM5" s="276" t="s">
        <v>179</v>
      </c>
      <c r="AN5" s="247" t="s">
        <v>288</v>
      </c>
      <c r="AO5" s="247" t="s">
        <v>289</v>
      </c>
      <c r="AP5" s="247" t="s">
        <v>290</v>
      </c>
      <c r="AQ5" s="247" t="s">
        <v>291</v>
      </c>
      <c r="AR5" s="247" t="s">
        <v>292</v>
      </c>
      <c r="AS5" s="247" t="s">
        <v>293</v>
      </c>
      <c r="AT5" s="247" t="s">
        <v>133</v>
      </c>
      <c r="AU5" s="247" t="s">
        <v>134</v>
      </c>
      <c r="AV5" s="247"/>
      <c r="DI5" s="172"/>
      <c r="DJ5" s="172"/>
      <c r="DK5" s="172"/>
      <c r="DL5" s="172"/>
      <c r="DM5" s="172"/>
      <c r="DN5" s="172"/>
      <c r="DO5" s="172"/>
      <c r="DP5" s="172"/>
      <c r="DQ5" s="172"/>
      <c r="DR5" s="172"/>
      <c r="DS5" s="172"/>
      <c r="DT5" s="172"/>
      <c r="DU5" s="172"/>
      <c r="DV5" s="172"/>
      <c r="DW5" s="172"/>
      <c r="DX5" s="172"/>
      <c r="DY5" s="172"/>
      <c r="DZ5" s="172"/>
      <c r="EA5" s="172"/>
      <c r="EB5" s="172"/>
      <c r="EC5" s="172"/>
      <c r="ED5" s="172"/>
      <c r="EE5" s="172"/>
      <c r="EF5" s="172"/>
      <c r="EG5" s="172"/>
      <c r="EH5" s="172"/>
      <c r="EI5" s="172"/>
      <c r="EJ5" s="172"/>
      <c r="EK5" s="172"/>
      <c r="EL5" s="172"/>
      <c r="EM5" s="172"/>
      <c r="EN5" s="172"/>
      <c r="EO5" s="172"/>
      <c r="EP5" s="172"/>
      <c r="EQ5" s="172"/>
      <c r="ER5" s="172"/>
      <c r="ES5" s="172"/>
      <c r="ET5" s="172"/>
      <c r="EU5" s="172"/>
      <c r="EV5" s="172"/>
      <c r="EW5" s="172"/>
      <c r="EX5" s="172"/>
      <c r="EY5" s="172"/>
      <c r="EZ5" s="172"/>
      <c r="FA5" s="172"/>
      <c r="FB5" s="172"/>
      <c r="FC5" s="172"/>
      <c r="FD5" s="172"/>
      <c r="FE5" s="172"/>
      <c r="FF5" s="172"/>
      <c r="FG5" s="172"/>
      <c r="FH5" s="172"/>
      <c r="FI5" s="172"/>
      <c r="FJ5" s="172"/>
      <c r="FK5" s="172"/>
      <c r="FL5" s="172"/>
      <c r="FM5" s="172"/>
      <c r="FN5" s="172"/>
      <c r="FO5" s="172"/>
      <c r="FP5" s="172"/>
      <c r="FQ5" s="172"/>
      <c r="FR5" s="172"/>
      <c r="FS5" s="172"/>
      <c r="FT5" s="172"/>
      <c r="FU5" s="172"/>
      <c r="FV5" s="172"/>
      <c r="FW5" s="172"/>
      <c r="FX5" s="172"/>
      <c r="FY5" s="172"/>
      <c r="FZ5" s="172"/>
      <c r="GA5" s="172"/>
      <c r="GB5" s="172"/>
      <c r="GC5" s="172"/>
      <c r="GD5" s="172"/>
      <c r="GE5" s="172"/>
      <c r="GF5" s="172"/>
      <c r="GG5" s="172"/>
      <c r="GH5" s="172"/>
      <c r="GI5" s="172"/>
      <c r="GJ5" s="172"/>
      <c r="GK5" s="172"/>
      <c r="GL5" s="172"/>
      <c r="GM5" s="172"/>
      <c r="GN5" s="172"/>
      <c r="GO5" s="172"/>
      <c r="GP5" s="172"/>
      <c r="GQ5" s="172"/>
      <c r="GR5" s="172"/>
      <c r="GS5" s="172"/>
      <c r="GT5" s="172"/>
      <c r="GU5" s="172"/>
      <c r="GV5" s="172"/>
      <c r="GW5" s="172"/>
      <c r="GX5" s="172"/>
      <c r="GY5" s="172"/>
      <c r="GZ5" s="172"/>
      <c r="HA5" s="172"/>
      <c r="HB5" s="172"/>
      <c r="HC5" s="172"/>
      <c r="HD5" s="172"/>
      <c r="HE5" s="172"/>
      <c r="HF5" s="172"/>
      <c r="HG5" s="172"/>
      <c r="HH5" s="172"/>
      <c r="HI5" s="172"/>
      <c r="HJ5" s="172"/>
      <c r="HK5" s="172"/>
      <c r="HL5" s="172"/>
      <c r="HM5" s="172"/>
      <c r="HN5" s="172"/>
      <c r="HO5" s="172"/>
      <c r="HP5" s="172"/>
      <c r="HQ5" s="172"/>
      <c r="HR5" s="172"/>
      <c r="HS5" s="172"/>
      <c r="HT5" s="172"/>
      <c r="HU5" s="172"/>
      <c r="HV5" s="172"/>
      <c r="HW5" s="172"/>
      <c r="HX5" s="172"/>
      <c r="HY5" s="172"/>
      <c r="HZ5" s="172"/>
      <c r="IA5" s="172"/>
      <c r="IB5" s="172"/>
      <c r="IC5" s="172"/>
      <c r="ID5" s="172"/>
      <c r="IE5" s="172"/>
      <c r="IF5" s="172"/>
      <c r="IG5" s="172"/>
      <c r="IH5" s="172"/>
      <c r="II5" s="172"/>
      <c r="IJ5" s="172"/>
      <c r="IK5" s="172"/>
      <c r="IL5" s="172"/>
      <c r="IM5" s="172"/>
      <c r="IN5" s="172"/>
      <c r="IO5" s="172"/>
      <c r="IP5" s="172"/>
      <c r="IQ5" s="172"/>
      <c r="IR5" s="172"/>
      <c r="IS5" s="172"/>
      <c r="IT5" s="172"/>
      <c r="IU5" s="172"/>
      <c r="IV5" s="172"/>
      <c r="IW5" s="172"/>
      <c r="IX5" s="172"/>
      <c r="IY5" s="172"/>
      <c r="IZ5" s="172"/>
      <c r="JA5" s="172"/>
      <c r="JB5" s="172"/>
      <c r="JC5" s="172"/>
      <c r="JD5" s="172"/>
      <c r="JE5" s="172"/>
      <c r="JF5" s="172"/>
      <c r="JG5" s="172"/>
      <c r="JH5" s="172"/>
      <c r="JI5" s="172"/>
      <c r="JJ5" s="172"/>
      <c r="JK5" s="172"/>
      <c r="JL5" s="172"/>
      <c r="JM5" s="172"/>
      <c r="JN5" s="172"/>
      <c r="JO5" s="172"/>
      <c r="JP5" s="172"/>
      <c r="JQ5" s="172"/>
      <c r="JR5" s="172"/>
      <c r="JS5" s="172"/>
      <c r="JT5" s="172"/>
      <c r="JU5" s="172"/>
      <c r="JV5" s="172"/>
      <c r="JW5" s="172"/>
      <c r="JX5" s="172"/>
      <c r="JY5" s="172"/>
      <c r="JZ5" s="172"/>
      <c r="KA5" s="172"/>
      <c r="KB5" s="172"/>
      <c r="KC5" s="172"/>
      <c r="KD5" s="172"/>
      <c r="KE5" s="172"/>
      <c r="KF5" s="172"/>
      <c r="KG5" s="172"/>
      <c r="KH5" s="172"/>
      <c r="KI5" s="172"/>
      <c r="KJ5" s="172"/>
      <c r="KK5" s="172"/>
      <c r="KL5" s="172"/>
      <c r="KM5" s="172"/>
      <c r="KN5" s="172"/>
      <c r="KO5" s="172"/>
      <c r="KP5" s="172"/>
      <c r="KQ5" s="172"/>
      <c r="KR5" s="172"/>
      <c r="KS5" s="172"/>
      <c r="KT5" s="172"/>
      <c r="KU5" s="172"/>
      <c r="KV5" s="172"/>
      <c r="KW5" s="172"/>
      <c r="KX5" s="172"/>
      <c r="KY5" s="172"/>
      <c r="KZ5" s="172"/>
      <c r="LA5" s="172"/>
      <c r="LB5" s="172"/>
      <c r="LC5" s="172"/>
      <c r="LD5" s="172"/>
      <c r="LE5" s="172"/>
      <c r="LF5" s="172"/>
      <c r="LG5" s="172"/>
      <c r="LH5" s="172"/>
      <c r="LI5" s="172"/>
      <c r="LJ5" s="172"/>
      <c r="LK5" s="172"/>
      <c r="LL5" s="172"/>
      <c r="LM5" s="172"/>
      <c r="LN5" s="172"/>
      <c r="LO5" s="172"/>
      <c r="LP5" s="172"/>
      <c r="LQ5" s="172"/>
      <c r="LR5" s="172"/>
      <c r="LS5" s="172"/>
      <c r="LT5" s="172"/>
      <c r="LU5" s="172"/>
      <c r="LV5" s="172"/>
      <c r="LW5" s="172"/>
      <c r="LX5" s="172"/>
      <c r="LY5" s="172"/>
      <c r="LZ5" s="172"/>
      <c r="MA5" s="172"/>
      <c r="MB5" s="172"/>
      <c r="MC5" s="172"/>
      <c r="MD5" s="172"/>
      <c r="ME5" s="172"/>
      <c r="MF5" s="172"/>
      <c r="MG5" s="172"/>
      <c r="MH5" s="172"/>
      <c r="MI5" s="172"/>
      <c r="MJ5" s="172"/>
      <c r="MK5" s="172"/>
      <c r="ML5" s="172"/>
      <c r="MM5" s="172"/>
      <c r="MN5" s="172"/>
      <c r="MO5" s="172"/>
      <c r="MP5" s="172"/>
      <c r="MQ5" s="172"/>
      <c r="MR5" s="172"/>
      <c r="MS5" s="172"/>
      <c r="MT5" s="172"/>
      <c r="MU5" s="172"/>
      <c r="MV5" s="172"/>
      <c r="MW5" s="172"/>
      <c r="MX5" s="172"/>
      <c r="MY5" s="172"/>
      <c r="MZ5" s="172"/>
      <c r="NA5" s="172"/>
      <c r="NB5" s="172"/>
      <c r="NC5" s="172"/>
      <c r="ND5" s="172"/>
      <c r="NE5" s="172"/>
      <c r="NF5" s="172"/>
      <c r="NG5" s="172"/>
      <c r="NH5" s="172"/>
      <c r="NI5" s="172"/>
      <c r="NJ5" s="172"/>
      <c r="NK5" s="172"/>
      <c r="NL5" s="172"/>
      <c r="NM5" s="172"/>
      <c r="NN5" s="172"/>
      <c r="NO5" s="172"/>
      <c r="NP5" s="172"/>
      <c r="NQ5" s="172"/>
      <c r="NR5" s="172"/>
      <c r="NS5" s="172"/>
      <c r="NT5" s="172"/>
      <c r="NU5" s="172"/>
      <c r="NV5" s="172"/>
      <c r="NW5" s="172"/>
      <c r="NX5" s="172"/>
      <c r="NY5" s="172"/>
      <c r="NZ5" s="172"/>
      <c r="OA5" s="172"/>
      <c r="OB5" s="172"/>
      <c r="OC5" s="172"/>
      <c r="OD5" s="172"/>
      <c r="OE5" s="172"/>
      <c r="OF5" s="172"/>
      <c r="OG5" s="172"/>
      <c r="OH5" s="172"/>
      <c r="OI5" s="172"/>
      <c r="OJ5" s="172"/>
      <c r="OK5" s="172"/>
      <c r="OL5" s="172"/>
      <c r="OM5" s="172"/>
      <c r="ON5" s="172"/>
      <c r="OO5" s="172"/>
      <c r="OP5" s="172"/>
      <c r="OQ5" s="172"/>
      <c r="OR5" s="172"/>
      <c r="OS5" s="172"/>
      <c r="OT5" s="172"/>
      <c r="OU5" s="172"/>
      <c r="OV5" s="172"/>
      <c r="OW5" s="172"/>
      <c r="OX5" s="172"/>
      <c r="OY5" s="172"/>
      <c r="OZ5" s="172"/>
      <c r="PA5" s="172"/>
      <c r="PB5" s="172"/>
      <c r="PC5" s="172"/>
      <c r="PD5" s="172"/>
      <c r="PE5" s="172"/>
      <c r="PF5" s="172"/>
      <c r="PG5" s="172"/>
      <c r="PH5" s="172"/>
      <c r="PI5" s="172"/>
      <c r="PJ5" s="172"/>
      <c r="PK5" s="172"/>
      <c r="PL5" s="172"/>
      <c r="PM5" s="172"/>
      <c r="PN5" s="172"/>
      <c r="PO5" s="172"/>
      <c r="PP5" s="172"/>
      <c r="PQ5" s="172"/>
      <c r="PR5" s="172"/>
      <c r="PS5" s="172"/>
      <c r="PT5" s="172"/>
      <c r="PU5" s="172"/>
      <c r="PV5" s="172"/>
      <c r="PW5" s="172"/>
      <c r="PX5" s="172"/>
      <c r="PY5" s="172"/>
      <c r="PZ5" s="172"/>
      <c r="QA5" s="172"/>
      <c r="QB5" s="172"/>
      <c r="QC5" s="172"/>
      <c r="QD5" s="172"/>
      <c r="QE5" s="172"/>
      <c r="QF5" s="172"/>
      <c r="QG5" s="172"/>
      <c r="QH5" s="172"/>
      <c r="QI5" s="172"/>
      <c r="QJ5" s="172"/>
      <c r="QK5" s="172"/>
      <c r="QL5" s="172"/>
      <c r="QM5" s="172"/>
      <c r="QN5" s="172"/>
      <c r="QO5" s="172"/>
      <c r="QP5" s="172"/>
      <c r="QQ5" s="172"/>
      <c r="QR5" s="172"/>
      <c r="QS5" s="172"/>
      <c r="QT5" s="172"/>
      <c r="QU5" s="172"/>
      <c r="QV5" s="172"/>
      <c r="QW5" s="172"/>
      <c r="QX5" s="172"/>
      <c r="QY5" s="172"/>
      <c r="QZ5" s="172"/>
      <c r="RA5" s="172"/>
      <c r="RB5" s="172"/>
      <c r="RC5" s="172"/>
      <c r="RD5" s="172"/>
      <c r="RE5" s="172"/>
      <c r="RF5" s="172"/>
      <c r="RG5" s="172"/>
      <c r="RH5" s="172"/>
      <c r="RI5" s="172"/>
      <c r="RJ5" s="172"/>
      <c r="RK5" s="172"/>
      <c r="RL5" s="172"/>
      <c r="RM5" s="172"/>
      <c r="RN5" s="172"/>
      <c r="RO5" s="172"/>
      <c r="RP5" s="172"/>
      <c r="RQ5" s="172"/>
      <c r="RR5" s="172"/>
      <c r="RS5" s="172"/>
      <c r="RT5" s="172"/>
      <c r="RU5" s="172"/>
      <c r="RV5" s="172"/>
      <c r="RW5" s="172"/>
      <c r="RX5" s="172"/>
      <c r="RY5" s="172"/>
      <c r="RZ5" s="172"/>
      <c r="SA5" s="172"/>
      <c r="SB5" s="172"/>
      <c r="SC5" s="172"/>
      <c r="SD5" s="172"/>
      <c r="SE5" s="172"/>
      <c r="SF5" s="172"/>
      <c r="SG5" s="172"/>
      <c r="SH5" s="172"/>
      <c r="SI5" s="172"/>
      <c r="SJ5" s="172"/>
      <c r="SK5" s="172"/>
      <c r="SL5" s="172"/>
      <c r="SM5" s="172"/>
      <c r="SN5" s="172"/>
      <c r="SO5" s="172"/>
      <c r="SP5" s="172"/>
      <c r="SQ5" s="172"/>
      <c r="SR5" s="172"/>
      <c r="SS5" s="172"/>
      <c r="ST5" s="172"/>
      <c r="SU5" s="172"/>
      <c r="SV5" s="172"/>
      <c r="SW5" s="172"/>
      <c r="SX5" s="172"/>
      <c r="SY5" s="172"/>
      <c r="SZ5" s="172"/>
      <c r="TA5" s="172"/>
      <c r="TB5" s="172"/>
      <c r="TC5" s="172"/>
      <c r="TD5" s="172"/>
      <c r="TE5" s="172"/>
      <c r="TF5" s="172"/>
      <c r="TG5" s="172"/>
      <c r="TH5" s="172"/>
      <c r="TI5" s="172"/>
      <c r="TJ5" s="172"/>
      <c r="TK5" s="172"/>
      <c r="TL5" s="172"/>
      <c r="TM5" s="172"/>
      <c r="TN5" s="172"/>
      <c r="TO5" s="172"/>
      <c r="TP5" s="172"/>
      <c r="TQ5" s="172"/>
      <c r="TR5" s="172"/>
      <c r="TS5" s="172"/>
      <c r="TT5" s="172"/>
      <c r="TU5" s="172"/>
      <c r="TV5" s="172"/>
      <c r="TW5" s="172"/>
      <c r="TX5" s="172"/>
      <c r="TY5" s="172"/>
      <c r="TZ5" s="172"/>
      <c r="UA5" s="172"/>
      <c r="UB5" s="172"/>
      <c r="UC5" s="172"/>
      <c r="UD5" s="172"/>
      <c r="UE5" s="172"/>
      <c r="UF5" s="172"/>
      <c r="UG5" s="172"/>
      <c r="UH5" s="172"/>
      <c r="UI5" s="172"/>
      <c r="UJ5" s="172"/>
      <c r="UK5" s="172"/>
      <c r="UL5" s="172"/>
      <c r="UM5" s="172"/>
      <c r="UN5" s="172"/>
      <c r="UO5" s="172"/>
      <c r="UP5" s="172"/>
      <c r="UQ5" s="172"/>
      <c r="UR5" s="172"/>
      <c r="US5" s="172"/>
      <c r="UT5" s="172"/>
      <c r="UU5" s="172"/>
      <c r="UV5" s="172"/>
      <c r="UW5" s="172"/>
      <c r="UX5" s="172"/>
      <c r="UY5" s="172"/>
      <c r="UZ5" s="172"/>
      <c r="VA5" s="172"/>
      <c r="VB5" s="172"/>
      <c r="VC5" s="172"/>
      <c r="VD5" s="172"/>
      <c r="VE5" s="172"/>
      <c r="VF5" s="172"/>
      <c r="VG5" s="172"/>
      <c r="VH5" s="172"/>
      <c r="VI5" s="172"/>
      <c r="VJ5" s="172"/>
      <c r="VK5" s="172"/>
      <c r="VL5" s="172"/>
      <c r="VM5" s="172"/>
      <c r="VN5" s="172"/>
      <c r="VO5" s="172"/>
      <c r="VP5" s="172"/>
      <c r="VQ5" s="172"/>
      <c r="VR5" s="172"/>
      <c r="VS5" s="172"/>
      <c r="VT5" s="172"/>
      <c r="VU5" s="172"/>
      <c r="VV5" s="172"/>
      <c r="VW5" s="172"/>
      <c r="VX5" s="172"/>
      <c r="VY5" s="172"/>
      <c r="VZ5" s="172"/>
      <c r="WA5" s="172"/>
      <c r="WB5" s="172"/>
      <c r="WC5" s="172"/>
      <c r="WD5" s="172"/>
      <c r="WE5" s="172"/>
      <c r="WF5" s="172"/>
      <c r="WG5" s="172"/>
      <c r="WH5" s="172"/>
      <c r="WI5" s="172"/>
      <c r="WJ5" s="172"/>
      <c r="WK5" s="172"/>
      <c r="WL5" s="172"/>
      <c r="WM5" s="172"/>
      <c r="WN5" s="172"/>
      <c r="WO5" s="172"/>
      <c r="WP5" s="172"/>
      <c r="WQ5" s="172"/>
      <c r="WR5" s="172"/>
      <c r="WS5" s="172"/>
      <c r="WT5" s="172"/>
      <c r="WU5" s="172"/>
      <c r="WV5" s="172"/>
      <c r="WW5" s="172"/>
      <c r="WX5" s="172"/>
      <c r="WY5" s="172"/>
      <c r="WZ5" s="172"/>
      <c r="XA5" s="172"/>
      <c r="XB5" s="172"/>
      <c r="XC5" s="172"/>
      <c r="XD5" s="172"/>
      <c r="XE5" s="172"/>
      <c r="XF5" s="172"/>
      <c r="XG5" s="172"/>
      <c r="XH5" s="172"/>
      <c r="XI5" s="172"/>
      <c r="XJ5" s="172"/>
      <c r="XK5" s="172"/>
      <c r="XL5" s="172"/>
      <c r="XM5" s="172"/>
      <c r="XN5" s="172"/>
      <c r="XO5" s="172"/>
      <c r="XP5" s="172"/>
      <c r="XQ5" s="172"/>
      <c r="XR5" s="172"/>
      <c r="XS5" s="172"/>
      <c r="XT5" s="172"/>
      <c r="XU5" s="172"/>
      <c r="XV5" s="172"/>
      <c r="XW5" s="172"/>
      <c r="XX5" s="172"/>
      <c r="XY5" s="172"/>
      <c r="XZ5" s="172"/>
      <c r="YA5" s="172"/>
      <c r="YB5" s="172"/>
      <c r="YC5" s="172"/>
      <c r="YD5" s="172"/>
      <c r="YE5" s="172"/>
      <c r="YF5" s="172"/>
      <c r="YG5" s="172"/>
      <c r="YH5" s="172"/>
      <c r="YI5" s="172"/>
      <c r="YJ5" s="172"/>
      <c r="YK5" s="172"/>
      <c r="YL5" s="172"/>
      <c r="YM5" s="172"/>
      <c r="YN5" s="172"/>
      <c r="YO5" s="172"/>
      <c r="YP5" s="172"/>
      <c r="YQ5" s="172"/>
      <c r="YR5" s="172"/>
      <c r="YS5" s="172"/>
      <c r="YT5" s="172"/>
      <c r="YU5" s="172"/>
      <c r="YV5" s="172"/>
      <c r="YW5" s="172"/>
      <c r="YX5" s="172"/>
      <c r="YY5" s="172"/>
      <c r="YZ5" s="172"/>
      <c r="ZA5" s="172"/>
      <c r="ZB5" s="172"/>
      <c r="ZC5" s="172"/>
      <c r="ZD5" s="172"/>
      <c r="ZE5" s="172"/>
      <c r="ZF5" s="172"/>
      <c r="ZG5" s="172"/>
      <c r="ZH5" s="172"/>
      <c r="ZI5" s="172"/>
      <c r="ZJ5" s="172"/>
      <c r="ZK5" s="172"/>
      <c r="ZL5" s="172"/>
      <c r="ZM5" s="172"/>
      <c r="ZN5" s="172"/>
      <c r="ZO5" s="172"/>
      <c r="ZP5" s="172"/>
      <c r="ZQ5" s="172"/>
      <c r="ZR5" s="172"/>
      <c r="ZS5" s="172"/>
      <c r="ZT5" s="172"/>
      <c r="ZU5" s="172"/>
      <c r="ZV5" s="172"/>
      <c r="ZW5" s="172"/>
      <c r="ZX5" s="172"/>
      <c r="ZY5" s="172"/>
      <c r="ZZ5" s="172"/>
      <c r="AAA5" s="172"/>
      <c r="AAB5" s="172"/>
      <c r="AAC5" s="172"/>
      <c r="AAD5" s="172"/>
      <c r="AAE5" s="172"/>
      <c r="AAF5" s="172"/>
      <c r="AAG5" s="172"/>
      <c r="AAH5" s="172"/>
      <c r="AAI5" s="172"/>
      <c r="AAJ5" s="172"/>
      <c r="AAK5" s="172"/>
      <c r="AAL5" s="172"/>
      <c r="AAM5" s="172"/>
      <c r="AAN5" s="172"/>
      <c r="AAO5" s="172"/>
      <c r="AAP5" s="172"/>
      <c r="AAQ5" s="172"/>
      <c r="AAR5" s="172"/>
      <c r="AAS5" s="172"/>
      <c r="AAT5" s="172"/>
      <c r="AAU5" s="172"/>
      <c r="AAV5" s="172"/>
      <c r="AAW5" s="172"/>
      <c r="AAX5" s="172"/>
      <c r="AAY5" s="172"/>
      <c r="AAZ5" s="172"/>
      <c r="ABA5" s="172"/>
      <c r="ABB5" s="172"/>
      <c r="ABC5" s="172"/>
      <c r="ABD5" s="172"/>
      <c r="ABE5" s="172"/>
      <c r="ABF5" s="172"/>
      <c r="ABG5" s="172"/>
      <c r="ABH5" s="172"/>
      <c r="ABI5" s="172"/>
      <c r="ABJ5" s="172"/>
      <c r="ABK5" s="172"/>
      <c r="ABL5" s="172"/>
      <c r="ABM5" s="172"/>
      <c r="ABN5" s="172"/>
      <c r="ABO5" s="172"/>
      <c r="ABP5" s="172"/>
      <c r="ABQ5" s="172"/>
      <c r="ABR5" s="172"/>
      <c r="ABS5" s="172"/>
      <c r="ABT5" s="172"/>
      <c r="ABU5" s="172"/>
      <c r="ABV5" s="172"/>
      <c r="ABW5" s="172"/>
      <c r="ABX5" s="172"/>
      <c r="ABY5" s="172"/>
      <c r="ABZ5" s="172"/>
      <c r="ACA5" s="172"/>
      <c r="ACB5" s="172"/>
      <c r="ACC5" s="172"/>
      <c r="ACD5" s="172"/>
      <c r="ACE5" s="172"/>
      <c r="ACF5" s="172"/>
      <c r="ACG5" s="172"/>
      <c r="ACH5" s="172"/>
      <c r="ACI5" s="172"/>
      <c r="ACJ5" s="172"/>
      <c r="ACK5" s="172"/>
      <c r="ACL5" s="172"/>
      <c r="ACM5" s="172"/>
      <c r="ACN5" s="172"/>
      <c r="ACO5" s="172"/>
      <c r="ACP5" s="172"/>
      <c r="ACQ5" s="172"/>
      <c r="ACR5" s="172"/>
      <c r="ACS5" s="172"/>
      <c r="ACT5" s="172"/>
      <c r="ACU5" s="172"/>
      <c r="ACV5" s="172"/>
      <c r="ACW5" s="172"/>
      <c r="ACX5" s="172"/>
      <c r="ACY5" s="172"/>
      <c r="ACZ5" s="172"/>
      <c r="ADA5" s="172"/>
      <c r="ADB5" s="172"/>
      <c r="ADC5" s="172"/>
      <c r="ADD5" s="172"/>
      <c r="ADE5" s="172"/>
      <c r="ADF5" s="172"/>
      <c r="ADG5" s="172"/>
      <c r="ADH5" s="172"/>
      <c r="ADI5" s="172"/>
      <c r="ADJ5" s="172"/>
      <c r="ADK5" s="172"/>
      <c r="ADL5" s="172"/>
      <c r="ADM5" s="172"/>
      <c r="ADN5" s="172"/>
      <c r="ADO5" s="172"/>
      <c r="ADP5" s="172"/>
      <c r="ADQ5" s="172"/>
      <c r="ADR5" s="172"/>
      <c r="ADS5" s="172"/>
      <c r="ADT5" s="172"/>
      <c r="ADU5" s="172"/>
      <c r="ADV5" s="172"/>
      <c r="ADW5" s="172"/>
      <c r="ADX5" s="172"/>
      <c r="ADY5" s="172"/>
      <c r="ADZ5" s="172"/>
      <c r="AEA5" s="172"/>
      <c r="AEB5" s="172"/>
      <c r="AEC5" s="172"/>
      <c r="AED5" s="172"/>
      <c r="AEE5" s="172"/>
      <c r="AEF5" s="172"/>
      <c r="AEG5" s="172"/>
      <c r="AEH5" s="172"/>
      <c r="AEI5" s="172"/>
      <c r="AEJ5" s="172"/>
      <c r="AEK5" s="172"/>
      <c r="AEL5" s="172"/>
      <c r="AEM5" s="172"/>
      <c r="AEN5" s="172"/>
      <c r="AEO5" s="172"/>
      <c r="AEP5" s="172"/>
      <c r="AEQ5" s="172"/>
      <c r="AER5" s="172"/>
      <c r="AES5" s="172"/>
      <c r="AET5" s="172"/>
      <c r="AEU5" s="172"/>
      <c r="AEV5" s="172"/>
      <c r="AEW5" s="172"/>
      <c r="AEX5" s="172"/>
      <c r="AEY5" s="172"/>
      <c r="AEZ5" s="172"/>
      <c r="AFA5" s="172"/>
      <c r="AFB5" s="172"/>
      <c r="AFC5" s="172"/>
      <c r="AFD5" s="172"/>
      <c r="AFE5" s="172"/>
      <c r="AFF5" s="172"/>
      <c r="AFG5" s="172"/>
      <c r="AFH5" s="172"/>
      <c r="AFI5" s="172"/>
      <c r="AFJ5" s="172"/>
      <c r="AFK5" s="172"/>
      <c r="AFL5" s="172"/>
      <c r="AFM5" s="172"/>
      <c r="AFN5" s="172"/>
      <c r="AFO5" s="172"/>
      <c r="AFP5" s="172"/>
      <c r="AFQ5" s="172"/>
      <c r="AFR5" s="172"/>
      <c r="AFS5" s="172"/>
      <c r="AFT5" s="172"/>
      <c r="AFU5" s="172"/>
      <c r="AFV5" s="172"/>
      <c r="AFW5" s="172"/>
      <c r="AFX5" s="172"/>
      <c r="AFY5" s="172"/>
      <c r="AFZ5" s="172"/>
      <c r="AGA5" s="172"/>
      <c r="AGB5" s="172"/>
      <c r="AGC5" s="172"/>
      <c r="AGD5" s="172"/>
      <c r="AGE5" s="172"/>
    </row>
    <row r="6" spans="1:863" s="171" customFormat="1" ht="81" customHeight="1" x14ac:dyDescent="0.2">
      <c r="A6" s="281"/>
      <c r="B6" s="274"/>
      <c r="C6" s="274"/>
      <c r="D6" s="275"/>
      <c r="E6" s="199" t="s">
        <v>294</v>
      </c>
      <c r="F6" s="199" t="s">
        <v>296</v>
      </c>
      <c r="G6" s="247"/>
      <c r="H6" s="247"/>
      <c r="I6" s="247"/>
      <c r="J6" s="247"/>
      <c r="K6" s="247"/>
      <c r="L6" s="247"/>
      <c r="M6" s="247"/>
      <c r="N6" s="278"/>
      <c r="O6" s="278"/>
      <c r="P6" s="247"/>
      <c r="Q6" s="276"/>
      <c r="R6" s="276"/>
      <c r="S6" s="276"/>
      <c r="T6" s="276"/>
      <c r="U6" s="216" t="s">
        <v>213</v>
      </c>
      <c r="V6" s="216" t="s">
        <v>142</v>
      </c>
      <c r="W6" s="216" t="s">
        <v>136</v>
      </c>
      <c r="X6" s="216" t="s">
        <v>141</v>
      </c>
      <c r="Y6" s="216" t="s">
        <v>139</v>
      </c>
      <c r="Z6" s="216" t="s">
        <v>140</v>
      </c>
      <c r="AA6" s="216" t="s">
        <v>137</v>
      </c>
      <c r="AB6" s="216" t="s">
        <v>138</v>
      </c>
      <c r="AC6" s="247"/>
      <c r="AD6" s="275"/>
      <c r="AE6" s="215" t="s">
        <v>190</v>
      </c>
      <c r="AF6" s="215" t="s">
        <v>191</v>
      </c>
      <c r="AG6" s="217" t="s">
        <v>192</v>
      </c>
      <c r="AH6" s="278"/>
      <c r="AI6" s="278"/>
      <c r="AJ6" s="278"/>
      <c r="AK6" s="275"/>
      <c r="AL6" s="278"/>
      <c r="AM6" s="276"/>
      <c r="AN6" s="247"/>
      <c r="AO6" s="247"/>
      <c r="AP6" s="247"/>
      <c r="AQ6" s="247"/>
      <c r="AR6" s="247"/>
      <c r="AS6" s="247"/>
      <c r="AT6" s="247"/>
      <c r="AU6" s="247"/>
      <c r="AV6" s="247"/>
      <c r="AW6" s="198"/>
      <c r="DI6" s="172"/>
      <c r="DJ6" s="172"/>
      <c r="DK6" s="172"/>
      <c r="DL6" s="172"/>
      <c r="DM6" s="172"/>
      <c r="DN6" s="172"/>
      <c r="DO6" s="172"/>
      <c r="DP6" s="172"/>
      <c r="DQ6" s="172"/>
      <c r="DR6" s="172"/>
      <c r="DS6" s="172"/>
      <c r="DT6" s="172"/>
      <c r="DU6" s="172"/>
      <c r="DV6" s="172"/>
      <c r="DW6" s="172"/>
      <c r="DX6" s="172"/>
      <c r="DY6" s="172"/>
      <c r="DZ6" s="172"/>
      <c r="EA6" s="172"/>
      <c r="EB6" s="172"/>
      <c r="EC6" s="172"/>
      <c r="ED6" s="172"/>
      <c r="EE6" s="172"/>
      <c r="EF6" s="172"/>
      <c r="EG6" s="172"/>
      <c r="EH6" s="172"/>
      <c r="EI6" s="172"/>
      <c r="EJ6" s="172"/>
      <c r="EK6" s="172"/>
      <c r="EL6" s="172"/>
      <c r="EM6" s="172"/>
      <c r="EN6" s="172"/>
      <c r="EO6" s="172"/>
      <c r="EP6" s="172"/>
      <c r="EQ6" s="172"/>
      <c r="ER6" s="172"/>
      <c r="ES6" s="172"/>
      <c r="ET6" s="172"/>
      <c r="EU6" s="172"/>
      <c r="EV6" s="172"/>
      <c r="EW6" s="172"/>
      <c r="EX6" s="172"/>
      <c r="EY6" s="172"/>
      <c r="EZ6" s="172"/>
      <c r="FA6" s="172"/>
      <c r="FB6" s="172"/>
      <c r="FC6" s="172"/>
      <c r="FD6" s="172"/>
      <c r="FE6" s="172"/>
      <c r="FF6" s="172"/>
      <c r="FG6" s="172"/>
      <c r="FH6" s="172"/>
      <c r="FI6" s="172"/>
      <c r="FJ6" s="172"/>
      <c r="FK6" s="172"/>
      <c r="FL6" s="172"/>
      <c r="FM6" s="172"/>
      <c r="FN6" s="172"/>
      <c r="FO6" s="172"/>
      <c r="FP6" s="172"/>
      <c r="FQ6" s="172"/>
      <c r="FR6" s="172"/>
      <c r="FS6" s="172"/>
      <c r="FT6" s="172"/>
      <c r="FU6" s="172"/>
      <c r="FV6" s="172"/>
      <c r="FW6" s="172"/>
      <c r="FX6" s="172"/>
      <c r="FY6" s="172"/>
      <c r="FZ6" s="172"/>
      <c r="GA6" s="172"/>
      <c r="GB6" s="172"/>
      <c r="GC6" s="172"/>
      <c r="GD6" s="172"/>
      <c r="GE6" s="172"/>
      <c r="GF6" s="172"/>
      <c r="GG6" s="172"/>
      <c r="GH6" s="172"/>
      <c r="GI6" s="172"/>
      <c r="GJ6" s="172"/>
      <c r="GK6" s="172"/>
      <c r="GL6" s="172"/>
      <c r="GM6" s="172"/>
      <c r="GN6" s="172"/>
      <c r="GO6" s="172"/>
      <c r="GP6" s="172"/>
      <c r="GQ6" s="172"/>
      <c r="GR6" s="172"/>
      <c r="GS6" s="172"/>
      <c r="GT6" s="172"/>
      <c r="GU6" s="172"/>
      <c r="GV6" s="172"/>
      <c r="GW6" s="172"/>
      <c r="GX6" s="172"/>
      <c r="GY6" s="172"/>
      <c r="GZ6" s="172"/>
      <c r="HA6" s="172"/>
      <c r="HB6" s="172"/>
      <c r="HC6" s="172"/>
      <c r="HD6" s="172"/>
      <c r="HE6" s="172"/>
      <c r="HF6" s="172"/>
      <c r="HG6" s="172"/>
      <c r="HH6" s="172"/>
      <c r="HI6" s="172"/>
      <c r="HJ6" s="172"/>
      <c r="HK6" s="172"/>
      <c r="HL6" s="172"/>
      <c r="HM6" s="172"/>
      <c r="HN6" s="172"/>
      <c r="HO6" s="172"/>
      <c r="HP6" s="172"/>
      <c r="HQ6" s="172"/>
      <c r="HR6" s="172"/>
      <c r="HS6" s="172"/>
      <c r="HT6" s="172"/>
      <c r="HU6" s="172"/>
      <c r="HV6" s="172"/>
      <c r="HW6" s="172"/>
      <c r="HX6" s="172"/>
      <c r="HY6" s="172"/>
      <c r="HZ6" s="172"/>
      <c r="IA6" s="172"/>
      <c r="IB6" s="172"/>
      <c r="IC6" s="172"/>
      <c r="ID6" s="172"/>
      <c r="IE6" s="172"/>
      <c r="IF6" s="172"/>
      <c r="IG6" s="172"/>
      <c r="IH6" s="172"/>
      <c r="II6" s="172"/>
      <c r="IJ6" s="172"/>
      <c r="IK6" s="172"/>
      <c r="IL6" s="172"/>
      <c r="IM6" s="172"/>
      <c r="IN6" s="172"/>
      <c r="IO6" s="172"/>
      <c r="IP6" s="172"/>
      <c r="IQ6" s="172"/>
      <c r="IR6" s="172"/>
      <c r="IS6" s="172"/>
      <c r="IT6" s="172"/>
      <c r="IU6" s="172"/>
      <c r="IV6" s="172"/>
      <c r="IW6" s="172"/>
      <c r="IX6" s="172"/>
      <c r="IY6" s="172"/>
      <c r="IZ6" s="172"/>
      <c r="JA6" s="172"/>
      <c r="JB6" s="172"/>
      <c r="JC6" s="172"/>
      <c r="JD6" s="172"/>
      <c r="JE6" s="172"/>
      <c r="JF6" s="172"/>
      <c r="JG6" s="172"/>
      <c r="JH6" s="172"/>
      <c r="JI6" s="172"/>
      <c r="JJ6" s="172"/>
      <c r="JK6" s="172"/>
      <c r="JL6" s="172"/>
      <c r="JM6" s="172"/>
      <c r="JN6" s="172"/>
      <c r="JO6" s="172"/>
      <c r="JP6" s="172"/>
      <c r="JQ6" s="172"/>
      <c r="JR6" s="172"/>
      <c r="JS6" s="172"/>
      <c r="JT6" s="172"/>
      <c r="JU6" s="172"/>
      <c r="JV6" s="172"/>
      <c r="JW6" s="172"/>
      <c r="JX6" s="172"/>
      <c r="JY6" s="172"/>
      <c r="JZ6" s="172"/>
      <c r="KA6" s="172"/>
      <c r="KB6" s="172"/>
      <c r="KC6" s="172"/>
      <c r="KD6" s="172"/>
      <c r="KE6" s="172"/>
      <c r="KF6" s="172"/>
      <c r="KG6" s="172"/>
      <c r="KH6" s="172"/>
      <c r="KI6" s="172"/>
      <c r="KJ6" s="172"/>
      <c r="KK6" s="172"/>
      <c r="KL6" s="172"/>
      <c r="KM6" s="172"/>
      <c r="KN6" s="172"/>
      <c r="KO6" s="172"/>
      <c r="KP6" s="172"/>
      <c r="KQ6" s="172"/>
      <c r="KR6" s="172"/>
      <c r="KS6" s="172"/>
      <c r="KT6" s="172"/>
      <c r="KU6" s="172"/>
      <c r="KV6" s="172"/>
      <c r="KW6" s="172"/>
      <c r="KX6" s="172"/>
      <c r="KY6" s="172"/>
      <c r="KZ6" s="172"/>
      <c r="LA6" s="172"/>
      <c r="LB6" s="172"/>
      <c r="LC6" s="172"/>
      <c r="LD6" s="172"/>
      <c r="LE6" s="172"/>
      <c r="LF6" s="172"/>
      <c r="LG6" s="172"/>
      <c r="LH6" s="172"/>
      <c r="LI6" s="172"/>
      <c r="LJ6" s="172"/>
      <c r="LK6" s="172"/>
      <c r="LL6" s="172"/>
      <c r="LM6" s="172"/>
      <c r="LN6" s="172"/>
      <c r="LO6" s="172"/>
      <c r="LP6" s="172"/>
      <c r="LQ6" s="172"/>
      <c r="LR6" s="172"/>
      <c r="LS6" s="172"/>
      <c r="LT6" s="172"/>
      <c r="LU6" s="172"/>
      <c r="LV6" s="172"/>
      <c r="LW6" s="172"/>
      <c r="LX6" s="172"/>
      <c r="LY6" s="172"/>
      <c r="LZ6" s="172"/>
      <c r="MA6" s="172"/>
      <c r="MB6" s="172"/>
      <c r="MC6" s="172"/>
      <c r="MD6" s="172"/>
      <c r="ME6" s="172"/>
      <c r="MF6" s="172"/>
      <c r="MG6" s="172"/>
      <c r="MH6" s="172"/>
      <c r="MI6" s="172"/>
      <c r="MJ6" s="172"/>
      <c r="MK6" s="172"/>
      <c r="ML6" s="172"/>
      <c r="MM6" s="172"/>
      <c r="MN6" s="172"/>
      <c r="MO6" s="172"/>
      <c r="MP6" s="172"/>
      <c r="MQ6" s="172"/>
      <c r="MR6" s="172"/>
      <c r="MS6" s="172"/>
      <c r="MT6" s="172"/>
      <c r="MU6" s="172"/>
      <c r="MV6" s="172"/>
      <c r="MW6" s="172"/>
      <c r="MX6" s="172"/>
      <c r="MY6" s="172"/>
      <c r="MZ6" s="172"/>
      <c r="NA6" s="172"/>
      <c r="NB6" s="172"/>
      <c r="NC6" s="172"/>
      <c r="ND6" s="172"/>
      <c r="NE6" s="172"/>
      <c r="NF6" s="172"/>
      <c r="NG6" s="172"/>
      <c r="NH6" s="172"/>
      <c r="NI6" s="172"/>
      <c r="NJ6" s="172"/>
      <c r="NK6" s="172"/>
      <c r="NL6" s="172"/>
      <c r="NM6" s="172"/>
      <c r="NN6" s="172"/>
      <c r="NO6" s="172"/>
      <c r="NP6" s="172"/>
      <c r="NQ6" s="172"/>
      <c r="NR6" s="172"/>
      <c r="NS6" s="172"/>
      <c r="NT6" s="172"/>
      <c r="NU6" s="172"/>
      <c r="NV6" s="172"/>
      <c r="NW6" s="172"/>
      <c r="NX6" s="172"/>
      <c r="NY6" s="172"/>
      <c r="NZ6" s="172"/>
      <c r="OA6" s="172"/>
      <c r="OB6" s="172"/>
      <c r="OC6" s="172"/>
      <c r="OD6" s="172"/>
      <c r="OE6" s="172"/>
      <c r="OF6" s="172"/>
      <c r="OG6" s="172"/>
      <c r="OH6" s="172"/>
      <c r="OI6" s="172"/>
      <c r="OJ6" s="172"/>
      <c r="OK6" s="172"/>
      <c r="OL6" s="172"/>
      <c r="OM6" s="172"/>
      <c r="ON6" s="172"/>
      <c r="OO6" s="172"/>
      <c r="OP6" s="172"/>
      <c r="OQ6" s="172"/>
      <c r="OR6" s="172"/>
      <c r="OS6" s="172"/>
      <c r="OT6" s="172"/>
      <c r="OU6" s="172"/>
      <c r="OV6" s="172"/>
      <c r="OW6" s="172"/>
      <c r="OX6" s="172"/>
      <c r="OY6" s="172"/>
      <c r="OZ6" s="172"/>
      <c r="PA6" s="172"/>
      <c r="PB6" s="172"/>
      <c r="PC6" s="172"/>
      <c r="PD6" s="172"/>
      <c r="PE6" s="172"/>
      <c r="PF6" s="172"/>
      <c r="PG6" s="172"/>
      <c r="PH6" s="172"/>
      <c r="PI6" s="172"/>
      <c r="PJ6" s="172"/>
      <c r="PK6" s="172"/>
      <c r="PL6" s="172"/>
      <c r="PM6" s="172"/>
      <c r="PN6" s="172"/>
      <c r="PO6" s="172"/>
      <c r="PP6" s="172"/>
      <c r="PQ6" s="172"/>
      <c r="PR6" s="172"/>
      <c r="PS6" s="172"/>
      <c r="PT6" s="172"/>
      <c r="PU6" s="172"/>
      <c r="PV6" s="172"/>
      <c r="PW6" s="172"/>
      <c r="PX6" s="172"/>
      <c r="PY6" s="172"/>
      <c r="PZ6" s="172"/>
      <c r="QA6" s="172"/>
      <c r="QB6" s="172"/>
      <c r="QC6" s="172"/>
      <c r="QD6" s="172"/>
      <c r="QE6" s="172"/>
      <c r="QF6" s="172"/>
      <c r="QG6" s="172"/>
      <c r="QH6" s="172"/>
      <c r="QI6" s="172"/>
      <c r="QJ6" s="172"/>
      <c r="QK6" s="172"/>
      <c r="QL6" s="172"/>
      <c r="QM6" s="172"/>
      <c r="QN6" s="172"/>
      <c r="QO6" s="172"/>
      <c r="QP6" s="172"/>
      <c r="QQ6" s="172"/>
      <c r="QR6" s="172"/>
      <c r="QS6" s="172"/>
      <c r="QT6" s="172"/>
      <c r="QU6" s="172"/>
      <c r="QV6" s="172"/>
      <c r="QW6" s="172"/>
      <c r="QX6" s="172"/>
      <c r="QY6" s="172"/>
      <c r="QZ6" s="172"/>
      <c r="RA6" s="172"/>
      <c r="RB6" s="172"/>
      <c r="RC6" s="172"/>
      <c r="RD6" s="172"/>
      <c r="RE6" s="172"/>
      <c r="RF6" s="172"/>
      <c r="RG6" s="172"/>
      <c r="RH6" s="172"/>
      <c r="RI6" s="172"/>
      <c r="RJ6" s="172"/>
      <c r="RK6" s="172"/>
      <c r="RL6" s="172"/>
      <c r="RM6" s="172"/>
      <c r="RN6" s="172"/>
      <c r="RO6" s="172"/>
      <c r="RP6" s="172"/>
      <c r="RQ6" s="172"/>
      <c r="RR6" s="172"/>
      <c r="RS6" s="172"/>
      <c r="RT6" s="172"/>
      <c r="RU6" s="172"/>
      <c r="RV6" s="172"/>
      <c r="RW6" s="172"/>
      <c r="RX6" s="172"/>
      <c r="RY6" s="172"/>
      <c r="RZ6" s="172"/>
      <c r="SA6" s="172"/>
      <c r="SB6" s="172"/>
      <c r="SC6" s="172"/>
      <c r="SD6" s="172"/>
      <c r="SE6" s="172"/>
      <c r="SF6" s="172"/>
      <c r="SG6" s="172"/>
      <c r="SH6" s="172"/>
      <c r="SI6" s="172"/>
      <c r="SJ6" s="172"/>
      <c r="SK6" s="172"/>
      <c r="SL6" s="172"/>
      <c r="SM6" s="172"/>
      <c r="SN6" s="172"/>
      <c r="SO6" s="172"/>
      <c r="SP6" s="172"/>
      <c r="SQ6" s="172"/>
      <c r="SR6" s="172"/>
      <c r="SS6" s="172"/>
      <c r="ST6" s="172"/>
      <c r="SU6" s="172"/>
      <c r="SV6" s="172"/>
      <c r="SW6" s="172"/>
      <c r="SX6" s="172"/>
      <c r="SY6" s="172"/>
      <c r="SZ6" s="172"/>
      <c r="TA6" s="172"/>
      <c r="TB6" s="172"/>
      <c r="TC6" s="172"/>
      <c r="TD6" s="172"/>
      <c r="TE6" s="172"/>
      <c r="TF6" s="172"/>
      <c r="TG6" s="172"/>
      <c r="TH6" s="172"/>
      <c r="TI6" s="172"/>
      <c r="TJ6" s="172"/>
      <c r="TK6" s="172"/>
      <c r="TL6" s="172"/>
      <c r="TM6" s="172"/>
      <c r="TN6" s="172"/>
      <c r="TO6" s="172"/>
      <c r="TP6" s="172"/>
      <c r="TQ6" s="172"/>
      <c r="TR6" s="172"/>
      <c r="TS6" s="172"/>
      <c r="TT6" s="172"/>
      <c r="TU6" s="172"/>
      <c r="TV6" s="172"/>
      <c r="TW6" s="172"/>
      <c r="TX6" s="172"/>
      <c r="TY6" s="172"/>
      <c r="TZ6" s="172"/>
      <c r="UA6" s="172"/>
      <c r="UB6" s="172"/>
      <c r="UC6" s="172"/>
      <c r="UD6" s="172"/>
      <c r="UE6" s="172"/>
      <c r="UF6" s="172"/>
      <c r="UG6" s="172"/>
      <c r="UH6" s="172"/>
      <c r="UI6" s="172"/>
      <c r="UJ6" s="172"/>
      <c r="UK6" s="172"/>
      <c r="UL6" s="172"/>
      <c r="UM6" s="172"/>
      <c r="UN6" s="172"/>
      <c r="UO6" s="172"/>
      <c r="UP6" s="172"/>
      <c r="UQ6" s="172"/>
      <c r="UR6" s="172"/>
      <c r="US6" s="172"/>
      <c r="UT6" s="172"/>
      <c r="UU6" s="172"/>
      <c r="UV6" s="172"/>
      <c r="UW6" s="172"/>
      <c r="UX6" s="172"/>
      <c r="UY6" s="172"/>
      <c r="UZ6" s="172"/>
      <c r="VA6" s="172"/>
      <c r="VB6" s="172"/>
      <c r="VC6" s="172"/>
      <c r="VD6" s="172"/>
      <c r="VE6" s="172"/>
      <c r="VF6" s="172"/>
      <c r="VG6" s="172"/>
      <c r="VH6" s="172"/>
      <c r="VI6" s="172"/>
      <c r="VJ6" s="172"/>
      <c r="VK6" s="172"/>
      <c r="VL6" s="172"/>
      <c r="VM6" s="172"/>
      <c r="VN6" s="172"/>
      <c r="VO6" s="172"/>
      <c r="VP6" s="172"/>
      <c r="VQ6" s="172"/>
      <c r="VR6" s="172"/>
      <c r="VS6" s="172"/>
      <c r="VT6" s="172"/>
      <c r="VU6" s="172"/>
      <c r="VV6" s="172"/>
      <c r="VW6" s="172"/>
      <c r="VX6" s="172"/>
      <c r="VY6" s="172"/>
      <c r="VZ6" s="172"/>
      <c r="WA6" s="172"/>
      <c r="WB6" s="172"/>
      <c r="WC6" s="172"/>
      <c r="WD6" s="172"/>
      <c r="WE6" s="172"/>
      <c r="WF6" s="172"/>
      <c r="WG6" s="172"/>
      <c r="WH6" s="172"/>
      <c r="WI6" s="172"/>
      <c r="WJ6" s="172"/>
      <c r="WK6" s="172"/>
      <c r="WL6" s="172"/>
      <c r="WM6" s="172"/>
      <c r="WN6" s="172"/>
      <c r="WO6" s="172"/>
      <c r="WP6" s="172"/>
      <c r="WQ6" s="172"/>
      <c r="WR6" s="172"/>
      <c r="WS6" s="172"/>
      <c r="WT6" s="172"/>
      <c r="WU6" s="172"/>
      <c r="WV6" s="172"/>
      <c r="WW6" s="172"/>
      <c r="WX6" s="172"/>
      <c r="WY6" s="172"/>
      <c r="WZ6" s="172"/>
      <c r="XA6" s="172"/>
      <c r="XB6" s="172"/>
      <c r="XC6" s="172"/>
      <c r="XD6" s="172"/>
      <c r="XE6" s="172"/>
      <c r="XF6" s="172"/>
      <c r="XG6" s="172"/>
      <c r="XH6" s="172"/>
      <c r="XI6" s="172"/>
      <c r="XJ6" s="172"/>
      <c r="XK6" s="172"/>
      <c r="XL6" s="172"/>
      <c r="XM6" s="172"/>
      <c r="XN6" s="172"/>
      <c r="XO6" s="172"/>
      <c r="XP6" s="172"/>
      <c r="XQ6" s="172"/>
      <c r="XR6" s="172"/>
      <c r="XS6" s="172"/>
      <c r="XT6" s="172"/>
      <c r="XU6" s="172"/>
      <c r="XV6" s="172"/>
      <c r="XW6" s="172"/>
      <c r="XX6" s="172"/>
      <c r="XY6" s="172"/>
      <c r="XZ6" s="172"/>
      <c r="YA6" s="172"/>
      <c r="YB6" s="172"/>
      <c r="YC6" s="172"/>
      <c r="YD6" s="172"/>
      <c r="YE6" s="172"/>
      <c r="YF6" s="172"/>
      <c r="YG6" s="172"/>
      <c r="YH6" s="172"/>
      <c r="YI6" s="172"/>
      <c r="YJ6" s="172"/>
      <c r="YK6" s="172"/>
      <c r="YL6" s="172"/>
      <c r="YM6" s="172"/>
      <c r="YN6" s="172"/>
      <c r="YO6" s="172"/>
      <c r="YP6" s="172"/>
      <c r="YQ6" s="172"/>
      <c r="YR6" s="172"/>
      <c r="YS6" s="172"/>
      <c r="YT6" s="172"/>
      <c r="YU6" s="172"/>
      <c r="YV6" s="172"/>
      <c r="YW6" s="172"/>
      <c r="YX6" s="172"/>
      <c r="YY6" s="172"/>
      <c r="YZ6" s="172"/>
      <c r="ZA6" s="172"/>
      <c r="ZB6" s="172"/>
      <c r="ZC6" s="172"/>
      <c r="ZD6" s="172"/>
      <c r="ZE6" s="172"/>
      <c r="ZF6" s="172"/>
      <c r="ZG6" s="172"/>
      <c r="ZH6" s="172"/>
      <c r="ZI6" s="172"/>
      <c r="ZJ6" s="172"/>
      <c r="ZK6" s="172"/>
      <c r="ZL6" s="172"/>
      <c r="ZM6" s="172"/>
      <c r="ZN6" s="172"/>
      <c r="ZO6" s="172"/>
      <c r="ZP6" s="172"/>
      <c r="ZQ6" s="172"/>
      <c r="ZR6" s="172"/>
      <c r="ZS6" s="172"/>
      <c r="ZT6" s="172"/>
      <c r="ZU6" s="172"/>
      <c r="ZV6" s="172"/>
      <c r="ZW6" s="172"/>
      <c r="ZX6" s="172"/>
      <c r="ZY6" s="172"/>
      <c r="ZZ6" s="172"/>
      <c r="AAA6" s="172"/>
      <c r="AAB6" s="172"/>
      <c r="AAC6" s="172"/>
      <c r="AAD6" s="172"/>
      <c r="AAE6" s="172"/>
      <c r="AAF6" s="172"/>
      <c r="AAG6" s="172"/>
      <c r="AAH6" s="172"/>
      <c r="AAI6" s="172"/>
      <c r="AAJ6" s="172"/>
      <c r="AAK6" s="172"/>
      <c r="AAL6" s="172"/>
      <c r="AAM6" s="172"/>
      <c r="AAN6" s="172"/>
      <c r="AAO6" s="172"/>
      <c r="AAP6" s="172"/>
      <c r="AAQ6" s="172"/>
      <c r="AAR6" s="172"/>
      <c r="AAS6" s="172"/>
      <c r="AAT6" s="172"/>
      <c r="AAU6" s="172"/>
      <c r="AAV6" s="172"/>
      <c r="AAW6" s="172"/>
      <c r="AAX6" s="172"/>
      <c r="AAY6" s="172"/>
      <c r="AAZ6" s="172"/>
      <c r="ABA6" s="172"/>
      <c r="ABB6" s="172"/>
      <c r="ABC6" s="172"/>
      <c r="ABD6" s="172"/>
      <c r="ABE6" s="172"/>
      <c r="ABF6" s="172"/>
      <c r="ABG6" s="172"/>
      <c r="ABH6" s="172"/>
      <c r="ABI6" s="172"/>
      <c r="ABJ6" s="172"/>
      <c r="ABK6" s="172"/>
      <c r="ABL6" s="172"/>
      <c r="ABM6" s="172"/>
      <c r="ABN6" s="172"/>
      <c r="ABO6" s="172"/>
      <c r="ABP6" s="172"/>
      <c r="ABQ6" s="172"/>
      <c r="ABR6" s="172"/>
      <c r="ABS6" s="172"/>
      <c r="ABT6" s="172"/>
      <c r="ABU6" s="172"/>
      <c r="ABV6" s="172"/>
      <c r="ABW6" s="172"/>
      <c r="ABX6" s="172"/>
      <c r="ABY6" s="172"/>
      <c r="ABZ6" s="172"/>
      <c r="ACA6" s="172"/>
      <c r="ACB6" s="172"/>
      <c r="ACC6" s="172"/>
      <c r="ACD6" s="172"/>
      <c r="ACE6" s="172"/>
      <c r="ACF6" s="172"/>
      <c r="ACG6" s="172"/>
      <c r="ACH6" s="172"/>
      <c r="ACI6" s="172"/>
      <c r="ACJ6" s="172"/>
      <c r="ACK6" s="172"/>
      <c r="ACL6" s="172"/>
      <c r="ACM6" s="172"/>
      <c r="ACN6" s="172"/>
      <c r="ACO6" s="172"/>
      <c r="ACP6" s="172"/>
      <c r="ACQ6" s="172"/>
      <c r="ACR6" s="172"/>
      <c r="ACS6" s="172"/>
      <c r="ACT6" s="172"/>
      <c r="ACU6" s="172"/>
      <c r="ACV6" s="172"/>
      <c r="ACW6" s="172"/>
      <c r="ACX6" s="172"/>
      <c r="ACY6" s="172"/>
      <c r="ACZ6" s="172"/>
      <c r="ADA6" s="172"/>
      <c r="ADB6" s="172"/>
      <c r="ADC6" s="172"/>
      <c r="ADD6" s="172"/>
      <c r="ADE6" s="172"/>
      <c r="ADF6" s="172"/>
      <c r="ADG6" s="172"/>
      <c r="ADH6" s="172"/>
      <c r="ADI6" s="172"/>
      <c r="ADJ6" s="172"/>
      <c r="ADK6" s="172"/>
      <c r="ADL6" s="172"/>
      <c r="ADM6" s="172"/>
      <c r="ADN6" s="172"/>
      <c r="ADO6" s="172"/>
      <c r="ADP6" s="172"/>
      <c r="ADQ6" s="172"/>
      <c r="ADR6" s="172"/>
      <c r="ADS6" s="172"/>
      <c r="ADT6" s="172"/>
      <c r="ADU6" s="172"/>
      <c r="ADV6" s="172"/>
      <c r="ADW6" s="172"/>
      <c r="ADX6" s="172"/>
      <c r="ADY6" s="172"/>
      <c r="ADZ6" s="172"/>
      <c r="AEA6" s="172"/>
      <c r="AEB6" s="172"/>
      <c r="AEC6" s="172"/>
      <c r="AED6" s="172"/>
      <c r="AEE6" s="172"/>
      <c r="AEF6" s="172"/>
      <c r="AEG6" s="172"/>
      <c r="AEH6" s="172"/>
      <c r="AEI6" s="172"/>
      <c r="AEJ6" s="172"/>
      <c r="AEK6" s="172"/>
      <c r="AEL6" s="172"/>
      <c r="AEM6" s="172"/>
      <c r="AEN6" s="172"/>
      <c r="AEO6" s="172"/>
      <c r="AEP6" s="172"/>
      <c r="AEQ6" s="172"/>
      <c r="AER6" s="172"/>
      <c r="AES6" s="172"/>
      <c r="AET6" s="172"/>
      <c r="AEU6" s="172"/>
      <c r="AEV6" s="172"/>
      <c r="AEW6" s="172"/>
      <c r="AEX6" s="172"/>
      <c r="AEY6" s="172"/>
      <c r="AEZ6" s="172"/>
      <c r="AFA6" s="172"/>
      <c r="AFB6" s="172"/>
      <c r="AFC6" s="172"/>
      <c r="AFD6" s="172"/>
      <c r="AFE6" s="172"/>
      <c r="AFF6" s="172"/>
      <c r="AFG6" s="172"/>
      <c r="AFH6" s="172"/>
      <c r="AFI6" s="172"/>
      <c r="AFJ6" s="172"/>
      <c r="AFK6" s="172"/>
      <c r="AFL6" s="172"/>
      <c r="AFM6" s="172"/>
      <c r="AFN6" s="172"/>
      <c r="AFO6" s="172"/>
      <c r="AFP6" s="172"/>
      <c r="AFQ6" s="172"/>
      <c r="AFR6" s="172"/>
      <c r="AFS6" s="172"/>
      <c r="AFT6" s="172"/>
      <c r="AFU6" s="172"/>
      <c r="AFV6" s="172"/>
      <c r="AFW6" s="172"/>
      <c r="AFX6" s="172"/>
      <c r="AFY6" s="172"/>
      <c r="AFZ6" s="172"/>
      <c r="AGA6" s="172"/>
      <c r="AGB6" s="172"/>
      <c r="AGC6" s="172"/>
      <c r="AGD6" s="172"/>
      <c r="AGE6" s="172"/>
    </row>
    <row r="7" spans="1:863" ht="60" x14ac:dyDescent="0.25">
      <c r="A7" s="253">
        <v>1</v>
      </c>
      <c r="B7" s="249" t="s">
        <v>251</v>
      </c>
      <c r="C7" s="270" t="s">
        <v>266</v>
      </c>
      <c r="D7" s="271" t="s">
        <v>301</v>
      </c>
      <c r="E7" s="273" t="s">
        <v>303</v>
      </c>
      <c r="F7" s="273">
        <v>1</v>
      </c>
      <c r="G7" s="249" t="s">
        <v>33</v>
      </c>
      <c r="H7" s="286" t="s">
        <v>330</v>
      </c>
      <c r="I7" s="249" t="s">
        <v>302</v>
      </c>
      <c r="J7" s="272" t="s">
        <v>331</v>
      </c>
      <c r="K7" s="249" t="s">
        <v>12</v>
      </c>
      <c r="L7" s="249" t="s">
        <v>131</v>
      </c>
      <c r="M7" s="270" t="s">
        <v>304</v>
      </c>
      <c r="N7" s="250" t="str">
        <f>IFERROR(VLOOKUP(O7,datos!$AC$2:$AE$7,3,0),"")</f>
        <v>Muy Alta</v>
      </c>
      <c r="O7" s="251">
        <f>+IF(OR(M7="",M7=0),"",IF(M7&lt;=datos!$AD$3,datos!$AC$3,IF(AND(M7&gt;datos!$AD$3,M7&lt;=datos!$AD$4),datos!$AC$4,IF(AND(M7&gt;datos!$AD$4,M7&lt;=datos!$AD$5),datos!$AC$5,IF(AND(M7&gt;datos!$AD$5,M7&lt;=datos!$AD$6),datos!$AC$6,IF(M7&gt;datos!$AD$7,datos!$AC$7,0))))))</f>
        <v>1</v>
      </c>
      <c r="P7" s="249" t="s">
        <v>122</v>
      </c>
      <c r="Q7" s="252" t="str">
        <f>IFERROR(VLOOKUP(P7,datos!$AB$10:$AC$21,2,0),"")</f>
        <v>Moderado</v>
      </c>
      <c r="R7" s="251">
        <f>IFERROR(IF(OR(P7=datos!$AB$10,P7=datos!$AB$16),"",VLOOKUP(P7,datos!$AB$10:$AD$21,3,0)),"")</f>
        <v>0.6</v>
      </c>
      <c r="S7" s="250" t="str">
        <f ca="1">IFERROR(INDIRECT("datos!"&amp;HLOOKUP(Q7,calculo_imp,2,FALSE)&amp;VLOOKUP(N7,calculo_prob,2,FALSE)),"")</f>
        <v>Alto</v>
      </c>
      <c r="T7" s="287">
        <v>1</v>
      </c>
      <c r="U7" s="249" t="s">
        <v>309</v>
      </c>
      <c r="V7" s="249" t="s">
        <v>305</v>
      </c>
      <c r="W7" s="249" t="s">
        <v>304</v>
      </c>
      <c r="X7" s="249" t="s">
        <v>310</v>
      </c>
      <c r="Y7" s="249" t="s">
        <v>332</v>
      </c>
      <c r="Z7" s="249" t="s">
        <v>334</v>
      </c>
      <c r="AA7" s="288" t="s">
        <v>333</v>
      </c>
      <c r="AB7" s="288" t="s">
        <v>311</v>
      </c>
      <c r="AC7" s="288" t="s">
        <v>312</v>
      </c>
      <c r="AD7" s="271" t="str">
        <f>IF(AE7="","",VLOOKUP(AE7,datos!$AT$6:$AU$9,2,0))</f>
        <v>Probabilidad</v>
      </c>
      <c r="AE7" s="288" t="s">
        <v>50</v>
      </c>
      <c r="AF7" s="288" t="s">
        <v>53</v>
      </c>
      <c r="AG7" s="271">
        <f>IF(AND(AE7="",AF7=""),"",IF(AE7="",0,VLOOKUP(AE7,datos!$AP$3:$AR$7,3,0))+IF(AF7="",0,VLOOKUP(AF7,datos!$AP$3:$AR$7,3,0)))</f>
        <v>0.3</v>
      </c>
      <c r="AH7" s="283" t="str">
        <f>IF(OR(AI7="",AI7=0),"",IF(AI7&lt;=datos!$AC$3,datos!$AE$3,IF(AI7&lt;=datos!$AC$4,datos!$AE$4,IF(AI7&lt;=datos!$AC$5,datos!$AE$5,IF(AI7&lt;=datos!$AC$6,datos!$AE$6,IF(AI7&lt;=datos!$AC$7,datos!$AE$7,""))))))</f>
        <v>Alta</v>
      </c>
      <c r="AI7" s="282">
        <f>IF(AD7="","",IF(T7=1,IF(AD7="Probabilidad",O7-(O7*AG7),O7),IF(AD7="Probabilidad",AI6-(AI6*AG7),AI6)))</f>
        <v>0.7</v>
      </c>
      <c r="AJ7" s="282" t="str">
        <f>+IF(AK7&lt;=datos!$AD$11,datos!$AC$11,IF(AK7&lt;=datos!$AD$12,datos!$AC$12,IF(AK7&lt;=datos!$AD$13,datos!$AC$13,IF(AK7&lt;=datos!$AD$14,datos!$AC$14,IF(AK7&lt;=datos!$AD$15,datos!$AC$15,"")))))</f>
        <v>Moderado</v>
      </c>
      <c r="AK7" s="282">
        <f>IF(AD7="","",IF(T7=1,IF(AD7="Impacto",R7-(R7*AG7),R7),IF(AD7="Impacto",AK6-(AK6*AG7),AK6)))</f>
        <v>0.6</v>
      </c>
      <c r="AL7" s="282" t="str">
        <f t="shared" ref="AL7:AL15" ca="1" si="0">IFERROR(INDIRECT("datos!"&amp;HLOOKUP(AJ7,calculo_imp,2,FALSE)&amp;VLOOKUP(AH7,calculo_prob,2,FALSE)),"")</f>
        <v>Alto</v>
      </c>
      <c r="AM7" s="249" t="s">
        <v>60</v>
      </c>
      <c r="AN7" s="249" t="s">
        <v>335</v>
      </c>
      <c r="AO7" s="249" t="s">
        <v>336</v>
      </c>
      <c r="AP7" s="209" t="s">
        <v>349</v>
      </c>
      <c r="AQ7" s="209" t="s">
        <v>338</v>
      </c>
      <c r="AR7" s="84" t="s">
        <v>350</v>
      </c>
      <c r="AS7" s="84" t="s">
        <v>317</v>
      </c>
      <c r="AT7" s="209"/>
      <c r="AU7" s="117"/>
      <c r="AV7" s="248"/>
    </row>
    <row r="8" spans="1:863" ht="78" customHeight="1" x14ac:dyDescent="0.25">
      <c r="A8" s="253"/>
      <c r="B8" s="249"/>
      <c r="C8" s="270"/>
      <c r="D8" s="271"/>
      <c r="E8" s="273"/>
      <c r="F8" s="273"/>
      <c r="G8" s="249"/>
      <c r="H8" s="286"/>
      <c r="I8" s="249"/>
      <c r="J8" s="272"/>
      <c r="K8" s="249"/>
      <c r="L8" s="249"/>
      <c r="M8" s="270"/>
      <c r="N8" s="250"/>
      <c r="O8" s="251"/>
      <c r="P8" s="249"/>
      <c r="Q8" s="252"/>
      <c r="R8" s="251" t="e">
        <f>IF(OR(#REF!=datos!$AB$10,#REF!=datos!$AB$16),"",VLOOKUP(#REF!,datos!$AA$10:$AC$21,3,0))</f>
        <v>#REF!</v>
      </c>
      <c r="S8" s="250"/>
      <c r="T8" s="287"/>
      <c r="U8" s="249"/>
      <c r="V8" s="249"/>
      <c r="W8" s="249"/>
      <c r="X8" s="249"/>
      <c r="Y8" s="249"/>
      <c r="Z8" s="249"/>
      <c r="AA8" s="288"/>
      <c r="AB8" s="288"/>
      <c r="AC8" s="288"/>
      <c r="AD8" s="271" t="str">
        <f>IF(AE8="","",VLOOKUP(AE8,datos!$AT$6:$AU$9,2,0))</f>
        <v/>
      </c>
      <c r="AE8" s="288"/>
      <c r="AF8" s="288"/>
      <c r="AG8" s="271" t="str">
        <f>IF(AND(AE8="",AF8=""),"",IF(AE8="",0,VLOOKUP(AE8,datos!$AP$3:$AR$7,3,0))+IF(AF8="",0,VLOOKUP(AF8,datos!$AP$3:$AR$7,3,0)))</f>
        <v/>
      </c>
      <c r="AH8" s="284"/>
      <c r="AI8" s="282" t="str">
        <f t="shared" ref="AI8" si="1">IF(AD8="","",IF(T8=1,IF(AD8="Probabilidad",O8-(O8*AG8),O8),IF(AD8="Probabilidad",AI7-(AI7*AG8),AI7)))</f>
        <v/>
      </c>
      <c r="AJ8" s="282" t="str">
        <f>+IF(AK8&lt;=datos!$AD$11,datos!$AC$11,IF(AK8&lt;=datos!$AD$12,datos!$AC$12,IF(AK8&lt;=datos!$AD$13,datos!$AC$13,IF(AK8&lt;=datos!$AD$14,datos!$AC$14,IF(AK8&lt;=datos!$AD$15,datos!$AC$15,"")))))</f>
        <v/>
      </c>
      <c r="AK8" s="282" t="str">
        <f t="shared" ref="AK8" si="2">IF(AD8="","",IF(T8=1,IF(AD8="Impacto",R8-(R8*AG8),R8),IF(AD8="Impacto",AK7-(AK7*AG8),AK7)))</f>
        <v/>
      </c>
      <c r="AL8" s="282"/>
      <c r="AM8" s="249"/>
      <c r="AN8" s="249"/>
      <c r="AO8" s="249"/>
      <c r="AP8" s="209" t="s">
        <v>337</v>
      </c>
      <c r="AQ8" s="209" t="s">
        <v>338</v>
      </c>
      <c r="AR8" s="84" t="s">
        <v>350</v>
      </c>
      <c r="AS8" s="84" t="s">
        <v>318</v>
      </c>
      <c r="AT8" s="209"/>
      <c r="AU8" s="117"/>
      <c r="AV8" s="249"/>
    </row>
    <row r="9" spans="1:863" ht="92.25" customHeight="1" x14ac:dyDescent="0.25">
      <c r="A9" s="253"/>
      <c r="B9" s="249"/>
      <c r="C9" s="270"/>
      <c r="D9" s="271"/>
      <c r="E9" s="273"/>
      <c r="F9" s="273"/>
      <c r="G9" s="249"/>
      <c r="H9" s="286"/>
      <c r="I9" s="249"/>
      <c r="J9" s="272"/>
      <c r="K9" s="249"/>
      <c r="L9" s="249"/>
      <c r="M9" s="270"/>
      <c r="N9" s="250"/>
      <c r="O9" s="251"/>
      <c r="P9" s="249"/>
      <c r="Q9" s="252"/>
      <c r="R9" s="251"/>
      <c r="S9" s="250"/>
      <c r="T9" s="287"/>
      <c r="U9" s="249"/>
      <c r="V9" s="249"/>
      <c r="W9" s="249"/>
      <c r="X9" s="249"/>
      <c r="Y9" s="249"/>
      <c r="Z9" s="249"/>
      <c r="AA9" s="288"/>
      <c r="AB9" s="288"/>
      <c r="AC9" s="288"/>
      <c r="AD9" s="271"/>
      <c r="AE9" s="288"/>
      <c r="AF9" s="288"/>
      <c r="AG9" s="271"/>
      <c r="AH9" s="284"/>
      <c r="AI9" s="282"/>
      <c r="AJ9" s="282"/>
      <c r="AK9" s="282"/>
      <c r="AL9" s="282"/>
      <c r="AM9" s="249"/>
      <c r="AN9" s="249"/>
      <c r="AO9" s="249"/>
      <c r="AP9" s="209" t="s">
        <v>322</v>
      </c>
      <c r="AQ9" s="209" t="s">
        <v>338</v>
      </c>
      <c r="AR9" s="84" t="s">
        <v>350</v>
      </c>
      <c r="AS9" s="84" t="s">
        <v>318</v>
      </c>
      <c r="AT9" s="209"/>
      <c r="AU9" s="117"/>
      <c r="AV9" s="249"/>
    </row>
    <row r="10" spans="1:863" s="207" customFormat="1" ht="60" x14ac:dyDescent="0.25">
      <c r="A10" s="253"/>
      <c r="B10" s="249"/>
      <c r="C10" s="270"/>
      <c r="D10" s="271"/>
      <c r="E10" s="273"/>
      <c r="F10" s="273"/>
      <c r="G10" s="249"/>
      <c r="H10" s="286"/>
      <c r="I10" s="249"/>
      <c r="J10" s="272"/>
      <c r="K10" s="249"/>
      <c r="L10" s="249"/>
      <c r="M10" s="270"/>
      <c r="N10" s="250"/>
      <c r="O10" s="251"/>
      <c r="P10" s="249"/>
      <c r="Q10" s="252"/>
      <c r="R10" s="251"/>
      <c r="S10" s="250"/>
      <c r="T10" s="287"/>
      <c r="U10" s="249"/>
      <c r="V10" s="249"/>
      <c r="W10" s="249"/>
      <c r="X10" s="249"/>
      <c r="Y10" s="249"/>
      <c r="Z10" s="249"/>
      <c r="AA10" s="288"/>
      <c r="AB10" s="288"/>
      <c r="AC10" s="288"/>
      <c r="AD10" s="271"/>
      <c r="AE10" s="288"/>
      <c r="AF10" s="288"/>
      <c r="AG10" s="271"/>
      <c r="AH10" s="284"/>
      <c r="AI10" s="282"/>
      <c r="AJ10" s="282"/>
      <c r="AK10" s="282"/>
      <c r="AL10" s="282"/>
      <c r="AM10" s="249"/>
      <c r="AN10" s="249"/>
      <c r="AO10" s="249" t="s">
        <v>339</v>
      </c>
      <c r="AP10" s="210" t="s">
        <v>340</v>
      </c>
      <c r="AQ10" s="83" t="s">
        <v>305</v>
      </c>
      <c r="AR10" s="84" t="s">
        <v>351</v>
      </c>
      <c r="AS10" s="84" t="s">
        <v>342</v>
      </c>
      <c r="AT10" s="209"/>
      <c r="AU10" s="117"/>
      <c r="AV10" s="249"/>
    </row>
    <row r="11" spans="1:863" ht="66.75" customHeight="1" x14ac:dyDescent="0.25">
      <c r="A11" s="253"/>
      <c r="B11" s="249"/>
      <c r="C11" s="270"/>
      <c r="D11" s="271"/>
      <c r="E11" s="273"/>
      <c r="F11" s="273"/>
      <c r="G11" s="249"/>
      <c r="H11" s="286"/>
      <c r="I11" s="249"/>
      <c r="J11" s="272"/>
      <c r="K11" s="249"/>
      <c r="L11" s="249"/>
      <c r="M11" s="270"/>
      <c r="N11" s="250"/>
      <c r="O11" s="251"/>
      <c r="P11" s="249"/>
      <c r="Q11" s="252"/>
      <c r="R11" s="251" t="e">
        <f>IF(OR(#REF!=datos!$AB$10,#REF!=datos!$AB$16),"",VLOOKUP(#REF!,datos!$AA$10:$AC$21,3,0))</f>
        <v>#REF!</v>
      </c>
      <c r="S11" s="250"/>
      <c r="T11" s="287"/>
      <c r="U11" s="249"/>
      <c r="V11" s="249"/>
      <c r="W11" s="249"/>
      <c r="X11" s="249"/>
      <c r="Y11" s="249"/>
      <c r="Z11" s="249"/>
      <c r="AA11" s="288"/>
      <c r="AB11" s="288"/>
      <c r="AC11" s="288"/>
      <c r="AD11" s="271"/>
      <c r="AE11" s="288"/>
      <c r="AF11" s="288"/>
      <c r="AG11" s="271"/>
      <c r="AH11" s="285"/>
      <c r="AI11" s="282"/>
      <c r="AJ11" s="282"/>
      <c r="AK11" s="282"/>
      <c r="AL11" s="282"/>
      <c r="AM11" s="249"/>
      <c r="AN11" s="249"/>
      <c r="AO11" s="249"/>
      <c r="AP11" s="210" t="s">
        <v>341</v>
      </c>
      <c r="AQ11" s="83" t="s">
        <v>305</v>
      </c>
      <c r="AR11" s="84" t="s">
        <v>351</v>
      </c>
      <c r="AS11" s="84" t="s">
        <v>352</v>
      </c>
      <c r="AT11" s="209"/>
      <c r="AU11" s="117"/>
      <c r="AV11" s="249"/>
    </row>
    <row r="12" spans="1:863" ht="60" x14ac:dyDescent="0.25">
      <c r="A12" s="253">
        <v>2</v>
      </c>
      <c r="B12" s="249" t="s">
        <v>251</v>
      </c>
      <c r="C12" s="270" t="s">
        <v>266</v>
      </c>
      <c r="D12" s="271" t="s">
        <v>301</v>
      </c>
      <c r="E12" s="273" t="s">
        <v>326</v>
      </c>
      <c r="F12" s="273">
        <v>3</v>
      </c>
      <c r="G12" s="249" t="s">
        <v>33</v>
      </c>
      <c r="H12" s="298" t="s">
        <v>324</v>
      </c>
      <c r="I12" s="298" t="s">
        <v>325</v>
      </c>
      <c r="J12" s="272" t="s">
        <v>328</v>
      </c>
      <c r="K12" s="249" t="s">
        <v>12</v>
      </c>
      <c r="L12" s="249" t="s">
        <v>131</v>
      </c>
      <c r="M12" s="249" t="s">
        <v>304</v>
      </c>
      <c r="N12" s="250" t="str">
        <f>IFERROR(VLOOKUP(O12,datos!$AC$2:$AE$7,3,0),"")</f>
        <v>Muy Alta</v>
      </c>
      <c r="O12" s="251">
        <f>+IF(OR(M12="",M12=0),"",IF(M12&lt;=datos!$AD$3,datos!$AC$3,IF(AND(M12&gt;datos!$AD$3,M12&lt;=datos!$AD$4),datos!$AC$4,IF(AND(M12&gt;datos!$AD$4,M12&lt;=datos!$AD$5),datos!$AC$5,IF(AND(M12&gt;datos!$AD$5,M12&lt;=datos!$AD$6),datos!$AC$6,IF(M12&gt;datos!$AD$7,datos!$AC$7,0))))))</f>
        <v>1</v>
      </c>
      <c r="P12" s="249" t="s">
        <v>122</v>
      </c>
      <c r="Q12" s="252" t="str">
        <f>IFERROR(VLOOKUP(P12,datos!$AB$10:$AC$21,2,0),"")</f>
        <v>Moderado</v>
      </c>
      <c r="R12" s="251">
        <f>IFERROR(IF(OR(P12=datos!$AB$10,P12=datos!$AB$16),"",VLOOKUP(P12,datos!$AB$10:$AD$21,3,0)),"")</f>
        <v>0.6</v>
      </c>
      <c r="S12" s="250" t="str">
        <f ca="1">IFERROR(INDIRECT("datos!"&amp;HLOOKUP(Q12,calculo_imp,2,FALSE)&amp;VLOOKUP(N12,calculo_prob,2,FALSE)),"")</f>
        <v>Alto</v>
      </c>
      <c r="T12" s="268">
        <v>1</v>
      </c>
      <c r="U12" s="269" t="s">
        <v>353</v>
      </c>
      <c r="V12" s="270" t="s">
        <v>314</v>
      </c>
      <c r="W12" s="270" t="s">
        <v>304</v>
      </c>
      <c r="X12" s="270" t="s">
        <v>354</v>
      </c>
      <c r="Y12" s="270" t="s">
        <v>347</v>
      </c>
      <c r="Z12" s="270" t="s">
        <v>348</v>
      </c>
      <c r="AA12" s="270" t="s">
        <v>315</v>
      </c>
      <c r="AB12" s="270" t="s">
        <v>355</v>
      </c>
      <c r="AC12" s="270" t="s">
        <v>356</v>
      </c>
      <c r="AD12" s="271" t="str">
        <f>IF(AE12="","",VLOOKUP(AE12,datos!$AT$6:$AU$9,2,0))</f>
        <v>Probabilidad</v>
      </c>
      <c r="AE12" s="249" t="s">
        <v>49</v>
      </c>
      <c r="AF12" s="249" t="s">
        <v>53</v>
      </c>
      <c r="AG12" s="251">
        <f>IF(AND(AE12="",AF12=""),"",IF(AE12="",0,VLOOKUP(AE12,datos!$AP$3:$AR$7,3,0))+IF(AF12="",0,VLOOKUP(AF12,datos!$AP$3:$AR$7,3,0)))</f>
        <v>0.4</v>
      </c>
      <c r="AH12" s="299" t="str">
        <f>IF(OR(AI12="",AI12=0),"",IF(AI12&lt;=datos!$AC$3,datos!$AE$3,IF(AI12&lt;=datos!$AC$4,datos!$AE$4,IF(AI12&lt;=datos!$AC$5,datos!$AE$5,IF(AI12&lt;=datos!$AC$6,datos!$AE$6,IF(AI12&lt;=datos!$AC$7,datos!$AE$7,""))))))</f>
        <v>Media</v>
      </c>
      <c r="AI12" s="296">
        <f>IF(AD12="","",IF(T12=1,IF(AD12="Probabilidad",O12-(O12*AG12),O12),IF(AD12="Probabilidad",#REF!-(#REF!*AG12),#REF!)))</f>
        <v>0.6</v>
      </c>
      <c r="AJ12" s="295" t="str">
        <f>+IF(AK12&lt;=datos!$AD$11,datos!$AC$11,IF(AK12&lt;=datos!$AD$12,datos!$AC$12,IF(AK12&lt;=datos!$AD$13,datos!$AC$13,IF(AK12&lt;=datos!$AD$14,datos!$AC$14,IF(AK12&lt;=datos!$AD$15,datos!$AC$15,"")))))</f>
        <v>Moderado</v>
      </c>
      <c r="AK12" s="296">
        <f>IF(AD12="","",IF(T12=1,IF(AD12="Impacto",R12-(R12*AG12),R12),IF(AD12="Impacto",#REF!-(#REF!*AG12),#REF!)))</f>
        <v>0.6</v>
      </c>
      <c r="AL12" s="295" t="str">
        <f t="shared" ca="1" si="0"/>
        <v>Moderado</v>
      </c>
      <c r="AM12" s="249" t="s">
        <v>60</v>
      </c>
      <c r="AN12" s="249" t="s">
        <v>348</v>
      </c>
      <c r="AO12" s="249" t="s">
        <v>357</v>
      </c>
      <c r="AP12" s="209" t="s">
        <v>358</v>
      </c>
      <c r="AQ12" s="209" t="s">
        <v>338</v>
      </c>
      <c r="AR12" s="84" t="s">
        <v>373</v>
      </c>
      <c r="AS12" s="84" t="s">
        <v>317</v>
      </c>
      <c r="AT12" s="209"/>
      <c r="AU12" s="249"/>
      <c r="AV12" s="249"/>
    </row>
    <row r="13" spans="1:863" s="207" customFormat="1" ht="59.25" customHeight="1" x14ac:dyDescent="0.25">
      <c r="A13" s="253"/>
      <c r="B13" s="249"/>
      <c r="C13" s="270"/>
      <c r="D13" s="271"/>
      <c r="E13" s="273"/>
      <c r="F13" s="273"/>
      <c r="G13" s="249"/>
      <c r="H13" s="298"/>
      <c r="I13" s="298"/>
      <c r="J13" s="272"/>
      <c r="K13" s="249"/>
      <c r="L13" s="249"/>
      <c r="M13" s="249"/>
      <c r="N13" s="250"/>
      <c r="O13" s="251"/>
      <c r="P13" s="249"/>
      <c r="Q13" s="252"/>
      <c r="R13" s="251"/>
      <c r="S13" s="250"/>
      <c r="T13" s="268"/>
      <c r="U13" s="269"/>
      <c r="V13" s="270"/>
      <c r="W13" s="270"/>
      <c r="X13" s="270"/>
      <c r="Y13" s="270"/>
      <c r="Z13" s="270"/>
      <c r="AA13" s="270"/>
      <c r="AB13" s="270"/>
      <c r="AC13" s="270"/>
      <c r="AD13" s="271"/>
      <c r="AE13" s="249"/>
      <c r="AF13" s="249"/>
      <c r="AG13" s="251"/>
      <c r="AH13" s="299"/>
      <c r="AI13" s="296"/>
      <c r="AJ13" s="295"/>
      <c r="AK13" s="296"/>
      <c r="AL13" s="295"/>
      <c r="AM13" s="249"/>
      <c r="AN13" s="249"/>
      <c r="AO13" s="249"/>
      <c r="AP13" s="209" t="s">
        <v>359</v>
      </c>
      <c r="AQ13" s="209" t="s">
        <v>338</v>
      </c>
      <c r="AR13" s="84" t="s">
        <v>372</v>
      </c>
      <c r="AS13" s="84" t="s">
        <v>318</v>
      </c>
      <c r="AT13" s="209"/>
      <c r="AU13" s="249"/>
      <c r="AV13" s="249"/>
    </row>
    <row r="14" spans="1:863" s="207" customFormat="1" ht="58.5" customHeight="1" x14ac:dyDescent="0.25">
      <c r="A14" s="253"/>
      <c r="B14" s="249"/>
      <c r="C14" s="270"/>
      <c r="D14" s="271"/>
      <c r="E14" s="273"/>
      <c r="F14" s="273"/>
      <c r="G14" s="249"/>
      <c r="H14" s="298"/>
      <c r="I14" s="298"/>
      <c r="J14" s="272"/>
      <c r="K14" s="249"/>
      <c r="L14" s="249"/>
      <c r="M14" s="249"/>
      <c r="N14" s="250"/>
      <c r="O14" s="251"/>
      <c r="P14" s="249"/>
      <c r="Q14" s="252"/>
      <c r="R14" s="251"/>
      <c r="S14" s="250"/>
      <c r="T14" s="268"/>
      <c r="U14" s="269"/>
      <c r="V14" s="270"/>
      <c r="W14" s="270"/>
      <c r="X14" s="270"/>
      <c r="Y14" s="270"/>
      <c r="Z14" s="270"/>
      <c r="AA14" s="270"/>
      <c r="AB14" s="270"/>
      <c r="AC14" s="270"/>
      <c r="AD14" s="271"/>
      <c r="AE14" s="249"/>
      <c r="AF14" s="249"/>
      <c r="AG14" s="251"/>
      <c r="AH14" s="299"/>
      <c r="AI14" s="296"/>
      <c r="AJ14" s="295"/>
      <c r="AK14" s="296"/>
      <c r="AL14" s="295"/>
      <c r="AM14" s="249"/>
      <c r="AN14" s="249"/>
      <c r="AO14" s="249"/>
      <c r="AP14" s="209" t="s">
        <v>360</v>
      </c>
      <c r="AQ14" s="209" t="s">
        <v>338</v>
      </c>
      <c r="AR14" s="84" t="s">
        <v>371</v>
      </c>
      <c r="AS14" s="84" t="s">
        <v>318</v>
      </c>
      <c r="AT14" s="209"/>
      <c r="AU14" s="249"/>
      <c r="AV14" s="249"/>
    </row>
    <row r="15" spans="1:863" ht="95.25" customHeight="1" x14ac:dyDescent="0.25">
      <c r="A15" s="253"/>
      <c r="B15" s="249"/>
      <c r="C15" s="270"/>
      <c r="D15" s="271"/>
      <c r="E15" s="273" t="s">
        <v>327</v>
      </c>
      <c r="F15" s="273" t="s">
        <v>306</v>
      </c>
      <c r="G15" s="249"/>
      <c r="H15" s="297" t="s">
        <v>307</v>
      </c>
      <c r="I15" s="249" t="s">
        <v>308</v>
      </c>
      <c r="J15" s="272"/>
      <c r="K15" s="249"/>
      <c r="L15" s="249"/>
      <c r="M15" s="249"/>
      <c r="N15" s="250"/>
      <c r="O15" s="251"/>
      <c r="P15" s="249"/>
      <c r="Q15" s="252"/>
      <c r="R15" s="251" t="e">
        <f>IF(OR(#REF!=datos!$AB$10,#REF!=datos!$AB$16),"",VLOOKUP(#REF!,datos!$AA$10:$AC$21,3,0))</f>
        <v>#REF!</v>
      </c>
      <c r="S15" s="250"/>
      <c r="T15" s="268">
        <v>2</v>
      </c>
      <c r="U15" s="269" t="s">
        <v>344</v>
      </c>
      <c r="V15" s="270" t="s">
        <v>314</v>
      </c>
      <c r="W15" s="270" t="s">
        <v>304</v>
      </c>
      <c r="X15" s="270" t="s">
        <v>329</v>
      </c>
      <c r="Y15" s="270" t="s">
        <v>343</v>
      </c>
      <c r="Z15" s="270" t="s">
        <v>346</v>
      </c>
      <c r="AA15" s="270" t="s">
        <v>345</v>
      </c>
      <c r="AB15" s="270" t="s">
        <v>316</v>
      </c>
      <c r="AC15" s="270" t="s">
        <v>313</v>
      </c>
      <c r="AD15" s="271" t="str">
        <f>IF(AE15="","",VLOOKUP(AE15,datos!$AT$6:$AU$9,2,0))</f>
        <v>Probabilidad</v>
      </c>
      <c r="AE15" s="249" t="s">
        <v>49</v>
      </c>
      <c r="AF15" s="249" t="s">
        <v>53</v>
      </c>
      <c r="AG15" s="251">
        <f>IF(AND(AE15="",AF15=""),"",IF(AE15="",0,VLOOKUP(AE15,datos!$AP$3:$AR$7,3,0))+IF(AF15="",0,VLOOKUP(AF15,datos!$AP$3:$AR$7,3,0)))</f>
        <v>0.4</v>
      </c>
      <c r="AH15" s="283" t="str">
        <f>IF(OR(AI15="",AI15=0),"",IF(AI15&lt;=datos!$AC$3,datos!$AE$3,IF(AI15&lt;=datos!$AC$4,datos!$AE$4,IF(AI15&lt;=datos!$AC$5,datos!$AE$5,IF(AI15&lt;=datos!$AC$6,datos!$AE$6,IF(AI15&lt;=datos!$AC$7,datos!$AE$7,""))))))</f>
        <v>Baja</v>
      </c>
      <c r="AI15" s="292">
        <f>IF(AD15="","",IF(T15=1,IF(AD15="Probabilidad",O15-(O15*AG15),O15),IF(AD15="Probabilidad",AI12-(AI12*AG15),AI12)))</f>
        <v>0.36</v>
      </c>
      <c r="AJ15" s="295" t="str">
        <f>+IF(AK15&lt;=datos!$AD$11,datos!$AC$11,IF(AK15&lt;=datos!$AD$12,datos!$AC$12,IF(AK15&lt;=datos!$AD$13,datos!$AC$13,IF(AK15&lt;=datos!$AD$14,datos!$AC$14,IF(AK15&lt;=datos!$AD$15,datos!$AC$15,"")))))</f>
        <v>Moderado</v>
      </c>
      <c r="AK15" s="296">
        <f>IF(AD15="","",IF(T15=1,IF(AD15="Impacto",R15-(R15*AG15),R15),IF(AD15="Impacto",AK12-(AK12*AG15),AK12)))</f>
        <v>0.6</v>
      </c>
      <c r="AL15" s="295" t="str">
        <f t="shared" ca="1" si="0"/>
        <v>Moderado</v>
      </c>
      <c r="AM15" s="249" t="s">
        <v>60</v>
      </c>
      <c r="AN15" s="249" t="s">
        <v>346</v>
      </c>
      <c r="AO15" s="289" t="s">
        <v>319</v>
      </c>
      <c r="AP15" s="208" t="s">
        <v>320</v>
      </c>
      <c r="AQ15" s="86" t="s">
        <v>323</v>
      </c>
      <c r="AR15" s="86" t="s">
        <v>361</v>
      </c>
      <c r="AS15" s="86" t="s">
        <v>318</v>
      </c>
      <c r="AT15" s="208"/>
      <c r="AU15" s="249"/>
      <c r="AV15" s="249"/>
    </row>
    <row r="16" spans="1:863" ht="72" x14ac:dyDescent="0.25">
      <c r="A16" s="253"/>
      <c r="B16" s="249"/>
      <c r="C16" s="270"/>
      <c r="D16" s="271"/>
      <c r="E16" s="273"/>
      <c r="F16" s="273"/>
      <c r="G16" s="249"/>
      <c r="H16" s="297"/>
      <c r="I16" s="249"/>
      <c r="J16" s="272"/>
      <c r="K16" s="249"/>
      <c r="L16" s="249"/>
      <c r="M16" s="249"/>
      <c r="N16" s="250"/>
      <c r="O16" s="251"/>
      <c r="P16" s="249"/>
      <c r="Q16" s="252"/>
      <c r="R16" s="251" t="e">
        <f>IF(OR(#REF!=datos!$AB$10,#REF!=datos!$AB$16),"",VLOOKUP(#REF!,datos!$AA$10:$AC$21,3,0))</f>
        <v>#REF!</v>
      </c>
      <c r="S16" s="250"/>
      <c r="T16" s="268"/>
      <c r="U16" s="269"/>
      <c r="V16" s="270"/>
      <c r="W16" s="270"/>
      <c r="X16" s="270"/>
      <c r="Y16" s="270"/>
      <c r="Z16" s="270"/>
      <c r="AA16" s="270"/>
      <c r="AB16" s="270"/>
      <c r="AC16" s="270"/>
      <c r="AD16" s="271"/>
      <c r="AE16" s="249"/>
      <c r="AF16" s="249"/>
      <c r="AG16" s="251"/>
      <c r="AH16" s="284"/>
      <c r="AI16" s="293"/>
      <c r="AJ16" s="295"/>
      <c r="AK16" s="296"/>
      <c r="AL16" s="295"/>
      <c r="AM16" s="249"/>
      <c r="AN16" s="249"/>
      <c r="AO16" s="290"/>
      <c r="AP16" s="206" t="s">
        <v>321</v>
      </c>
      <c r="AQ16" s="84" t="s">
        <v>323</v>
      </c>
      <c r="AR16" s="86" t="s">
        <v>361</v>
      </c>
      <c r="AS16" s="84" t="s">
        <v>318</v>
      </c>
      <c r="AT16" s="123"/>
      <c r="AU16" s="249"/>
      <c r="AV16" s="249"/>
    </row>
    <row r="17" spans="1:48" ht="74.25" customHeight="1" x14ac:dyDescent="0.25">
      <c r="A17" s="253"/>
      <c r="B17" s="249"/>
      <c r="C17" s="270"/>
      <c r="D17" s="271"/>
      <c r="E17" s="273"/>
      <c r="F17" s="273"/>
      <c r="G17" s="249"/>
      <c r="H17" s="297"/>
      <c r="I17" s="249"/>
      <c r="J17" s="272"/>
      <c r="K17" s="249"/>
      <c r="L17" s="249"/>
      <c r="M17" s="249"/>
      <c r="N17" s="250"/>
      <c r="O17" s="251"/>
      <c r="P17" s="249"/>
      <c r="Q17" s="252"/>
      <c r="R17" s="251" t="e">
        <f>IF(OR(#REF!=datos!$AB$10,#REF!=datos!$AB$16),"",VLOOKUP(#REF!,datos!$AA$10:$AC$21,3,0))</f>
        <v>#REF!</v>
      </c>
      <c r="S17" s="250"/>
      <c r="T17" s="268"/>
      <c r="U17" s="269"/>
      <c r="V17" s="270"/>
      <c r="W17" s="270"/>
      <c r="X17" s="270"/>
      <c r="Y17" s="270"/>
      <c r="Z17" s="270"/>
      <c r="AA17" s="270"/>
      <c r="AB17" s="270"/>
      <c r="AC17" s="270"/>
      <c r="AD17" s="271"/>
      <c r="AE17" s="249"/>
      <c r="AF17" s="249"/>
      <c r="AG17" s="251"/>
      <c r="AH17" s="285"/>
      <c r="AI17" s="294"/>
      <c r="AJ17" s="295"/>
      <c r="AK17" s="296"/>
      <c r="AL17" s="295"/>
      <c r="AM17" s="249"/>
      <c r="AN17" s="249"/>
      <c r="AO17" s="291"/>
      <c r="AP17" s="206" t="s">
        <v>322</v>
      </c>
      <c r="AQ17" s="84" t="s">
        <v>323</v>
      </c>
      <c r="AR17" s="86" t="s">
        <v>361</v>
      </c>
      <c r="AS17" s="84" t="s">
        <v>318</v>
      </c>
      <c r="AT17" s="123"/>
      <c r="AU17" s="249"/>
      <c r="AV17" s="249"/>
    </row>
    <row r="21" spans="1:48" x14ac:dyDescent="0.25">
      <c r="A21" s="266" t="s">
        <v>176</v>
      </c>
      <c r="B21" s="266"/>
      <c r="C21" s="266"/>
      <c r="D21" s="266"/>
      <c r="E21" s="266"/>
      <c r="F21" s="266"/>
      <c r="G21" s="266"/>
      <c r="H21" s="264" t="s">
        <v>168</v>
      </c>
      <c r="I21" s="265"/>
      <c r="J21" s="211" t="s">
        <v>362</v>
      </c>
      <c r="K21" s="264" t="s">
        <v>169</v>
      </c>
      <c r="L21" s="267"/>
      <c r="M21" s="265"/>
    </row>
    <row r="22" spans="1:48" ht="42.75" customHeight="1" x14ac:dyDescent="0.25">
      <c r="A22" s="173" t="s">
        <v>170</v>
      </c>
      <c r="B22" s="174" t="s">
        <v>171</v>
      </c>
      <c r="C22" s="266" t="s">
        <v>172</v>
      </c>
      <c r="D22" s="266"/>
      <c r="E22" s="266"/>
      <c r="F22" s="266"/>
      <c r="G22" s="266"/>
      <c r="H22" s="258" t="s">
        <v>364</v>
      </c>
      <c r="I22" s="262"/>
      <c r="J22" s="220" t="s">
        <v>369</v>
      </c>
      <c r="K22" s="258" t="s">
        <v>365</v>
      </c>
      <c r="L22" s="262"/>
      <c r="M22" s="263"/>
    </row>
    <row r="23" spans="1:48" ht="63" customHeight="1" x14ac:dyDescent="0.25">
      <c r="A23" s="254">
        <v>1</v>
      </c>
      <c r="B23" s="255">
        <v>44592</v>
      </c>
      <c r="C23" s="257" t="s">
        <v>368</v>
      </c>
      <c r="D23" s="257"/>
      <c r="E23" s="257"/>
      <c r="F23" s="257"/>
      <c r="G23" s="257"/>
      <c r="H23" s="258" t="s">
        <v>367</v>
      </c>
      <c r="I23" s="259"/>
      <c r="J23" s="221" t="s">
        <v>370</v>
      </c>
      <c r="K23" s="258" t="s">
        <v>366</v>
      </c>
      <c r="L23" s="259"/>
      <c r="M23" s="260"/>
    </row>
    <row r="24" spans="1:48" ht="22.5" customHeight="1" x14ac:dyDescent="0.25">
      <c r="A24" s="254"/>
      <c r="B24" s="256"/>
      <c r="C24" s="257"/>
      <c r="D24" s="257"/>
      <c r="E24" s="257"/>
      <c r="F24" s="257"/>
      <c r="G24" s="257"/>
      <c r="H24" s="261" t="s">
        <v>363</v>
      </c>
      <c r="I24" s="262"/>
      <c r="J24" s="221" t="s">
        <v>363</v>
      </c>
      <c r="K24" s="261" t="s">
        <v>363</v>
      </c>
      <c r="L24" s="262"/>
      <c r="M24" s="263"/>
    </row>
    <row r="25" spans="1:48" ht="48" customHeight="1" x14ac:dyDescent="0.25">
      <c r="A25" s="219">
        <v>2</v>
      </c>
      <c r="B25" s="218">
        <v>44683</v>
      </c>
      <c r="C25" s="399" t="s">
        <v>374</v>
      </c>
      <c r="D25" s="400"/>
      <c r="E25" s="400"/>
      <c r="F25" s="400"/>
      <c r="G25" s="400"/>
    </row>
    <row r="26" spans="1:48" ht="48" customHeight="1" x14ac:dyDescent="0.25"/>
  </sheetData>
  <protectedRanges>
    <protectedRange sqref="A23:G23" name="Rango3_1"/>
    <protectedRange sqref="K22:K24 M22:M24 H22:I24" name="Rango4_1_1"/>
  </protectedRanges>
  <mergeCells count="171">
    <mergeCell ref="T15:T17"/>
    <mergeCell ref="U15:U17"/>
    <mergeCell ref="V15:V17"/>
    <mergeCell ref="W15:W17"/>
    <mergeCell ref="X15:X17"/>
    <mergeCell ref="Y15:Y17"/>
    <mergeCell ref="Z15:Z17"/>
    <mergeCell ref="AA15:AA17"/>
    <mergeCell ref="C25:G25"/>
    <mergeCell ref="AN15:AN17"/>
    <mergeCell ref="AO15:AO17"/>
    <mergeCell ref="AD15:AD17"/>
    <mergeCell ref="AG15:AG17"/>
    <mergeCell ref="AH15:AH17"/>
    <mergeCell ref="AI15:AI17"/>
    <mergeCell ref="AJ15:AJ17"/>
    <mergeCell ref="AK15:AK17"/>
    <mergeCell ref="AL15:AL17"/>
    <mergeCell ref="AM15:AM17"/>
    <mergeCell ref="AB15:AB17"/>
    <mergeCell ref="AC15:AC17"/>
    <mergeCell ref="AE15:AE17"/>
    <mergeCell ref="AF15:AF17"/>
    <mergeCell ref="I7:I11"/>
    <mergeCell ref="H7:H11"/>
    <mergeCell ref="T7:T11"/>
    <mergeCell ref="U7:U11"/>
    <mergeCell ref="V7:V11"/>
    <mergeCell ref="W7:W11"/>
    <mergeCell ref="X7:X11"/>
    <mergeCell ref="Y7:Y11"/>
    <mergeCell ref="Z7:Z11"/>
    <mergeCell ref="AF7:AF11"/>
    <mergeCell ref="AE7:AE11"/>
    <mergeCell ref="AD7:AD11"/>
    <mergeCell ref="AC7:AC11"/>
    <mergeCell ref="AB7:AB11"/>
    <mergeCell ref="AA7:AA11"/>
    <mergeCell ref="S7:S11"/>
    <mergeCell ref="H15:H17"/>
    <mergeCell ref="I15:I17"/>
    <mergeCell ref="H12:H14"/>
    <mergeCell ref="I12:I14"/>
    <mergeCell ref="AN7:AN11"/>
    <mergeCell ref="AO10:AO11"/>
    <mergeCell ref="AM7:AM11"/>
    <mergeCell ref="AL7:AL11"/>
    <mergeCell ref="AK7:AK11"/>
    <mergeCell ref="AJ7:AJ11"/>
    <mergeCell ref="AI7:AI11"/>
    <mergeCell ref="AH7:AH11"/>
    <mergeCell ref="AG7:AG11"/>
    <mergeCell ref="AO7:AO9"/>
    <mergeCell ref="A4:L4"/>
    <mergeCell ref="M4:S4"/>
    <mergeCell ref="T4:AG4"/>
    <mergeCell ref="AH4:AN4"/>
    <mergeCell ref="AO4:AU4"/>
    <mergeCell ref="AR5:AR6"/>
    <mergeCell ref="AT5:AT6"/>
    <mergeCell ref="AD5:AD6"/>
    <mergeCell ref="AE5:AG5"/>
    <mergeCell ref="AH5:AH6"/>
    <mergeCell ref="AI5:AI6"/>
    <mergeCell ref="AJ5:AJ6"/>
    <mergeCell ref="AK5:AK6"/>
    <mergeCell ref="Q5:Q6"/>
    <mergeCell ref="R5:R6"/>
    <mergeCell ref="E5:F5"/>
    <mergeCell ref="AM5:AM6"/>
    <mergeCell ref="AP5:AP6"/>
    <mergeCell ref="AS5:AS6"/>
    <mergeCell ref="A5:A6"/>
    <mergeCell ref="B5:B6"/>
    <mergeCell ref="AU5:AU6"/>
    <mergeCell ref="AL5:AL6"/>
    <mergeCell ref="AN5:AN6"/>
    <mergeCell ref="AQ5:AQ6"/>
    <mergeCell ref="C5:C6"/>
    <mergeCell ref="D5:D6"/>
    <mergeCell ref="G5:G6"/>
    <mergeCell ref="H5:H6"/>
    <mergeCell ref="I5:I6"/>
    <mergeCell ref="J5:J6"/>
    <mergeCell ref="S5:S6"/>
    <mergeCell ref="T5:T6"/>
    <mergeCell ref="V5:AB5"/>
    <mergeCell ref="AC5:AC6"/>
    <mergeCell ref="K5:K6"/>
    <mergeCell ref="L5:L6"/>
    <mergeCell ref="M5:M6"/>
    <mergeCell ref="N5:N6"/>
    <mergeCell ref="O5:O6"/>
    <mergeCell ref="P5:P6"/>
    <mergeCell ref="AO5:AO6"/>
    <mergeCell ref="A12:A17"/>
    <mergeCell ref="B12:B17"/>
    <mergeCell ref="C12:C17"/>
    <mergeCell ref="D12:D17"/>
    <mergeCell ref="G12:G17"/>
    <mergeCell ref="J12:J17"/>
    <mergeCell ref="K12:K17"/>
    <mergeCell ref="L12:L17"/>
    <mergeCell ref="M12:M17"/>
    <mergeCell ref="E12:E14"/>
    <mergeCell ref="F12:F14"/>
    <mergeCell ref="E15:E17"/>
    <mergeCell ref="F15:F17"/>
    <mergeCell ref="B7:B11"/>
    <mergeCell ref="C7:C11"/>
    <mergeCell ref="D7:D11"/>
    <mergeCell ref="G7:G11"/>
    <mergeCell ref="J7:J11"/>
    <mergeCell ref="K7:K11"/>
    <mergeCell ref="L7:L11"/>
    <mergeCell ref="M7:M11"/>
    <mergeCell ref="E7:E11"/>
    <mergeCell ref="F7:F11"/>
    <mergeCell ref="Z12:Z14"/>
    <mergeCell ref="AA12:AA14"/>
    <mergeCell ref="AB12:AB14"/>
    <mergeCell ref="AC12:AC14"/>
    <mergeCell ref="AE12:AE14"/>
    <mergeCell ref="AF12:AF14"/>
    <mergeCell ref="AM12:AM14"/>
    <mergeCell ref="AN12:AN14"/>
    <mergeCell ref="AO12:AO14"/>
    <mergeCell ref="AD12:AD14"/>
    <mergeCell ref="AG12:AG14"/>
    <mergeCell ref="AH12:AH14"/>
    <mergeCell ref="AI12:AI14"/>
    <mergeCell ref="AJ12:AJ14"/>
    <mergeCell ref="AK12:AK14"/>
    <mergeCell ref="AL12:AL14"/>
    <mergeCell ref="A23:A24"/>
    <mergeCell ref="B23:B24"/>
    <mergeCell ref="C23:G24"/>
    <mergeCell ref="H23:I23"/>
    <mergeCell ref="K23:M23"/>
    <mergeCell ref="H24:I24"/>
    <mergeCell ref="K24:M24"/>
    <mergeCell ref="H21:I21"/>
    <mergeCell ref="C22:G22"/>
    <mergeCell ref="H22:I22"/>
    <mergeCell ref="K22:M22"/>
    <mergeCell ref="A21:G21"/>
    <mergeCell ref="K21:M21"/>
    <mergeCell ref="A1:B3"/>
    <mergeCell ref="C1:AT3"/>
    <mergeCell ref="AV4:AV6"/>
    <mergeCell ref="AV7:AV11"/>
    <mergeCell ref="AV12:AV17"/>
    <mergeCell ref="N7:N11"/>
    <mergeCell ref="O7:O11"/>
    <mergeCell ref="P7:P11"/>
    <mergeCell ref="Q7:Q11"/>
    <mergeCell ref="R7:R11"/>
    <mergeCell ref="A7:A11"/>
    <mergeCell ref="AU12:AU17"/>
    <mergeCell ref="O12:O17"/>
    <mergeCell ref="P12:P17"/>
    <mergeCell ref="Q12:Q17"/>
    <mergeCell ref="R12:R17"/>
    <mergeCell ref="S12:S17"/>
    <mergeCell ref="N12:N17"/>
    <mergeCell ref="T12:T14"/>
    <mergeCell ref="U12:U14"/>
    <mergeCell ref="V12:V14"/>
    <mergeCell ref="W12:W14"/>
    <mergeCell ref="X12:X14"/>
    <mergeCell ref="Y12:Y14"/>
  </mergeCells>
  <pageMargins left="0.7" right="0.7" top="0.75" bottom="0.75" header="0.3" footer="0.3"/>
  <pageSetup paperSize="9" orientation="portrait" r:id="rId1"/>
  <drawing r:id="rId2"/>
  <legacyDrawing r:id="rId3"/>
  <extLst>
    <ext xmlns:x14="http://schemas.microsoft.com/office/spreadsheetml/2009/9/main" uri="{78C0D931-6437-407d-A8EE-F0AAD7539E65}">
      <x14:conditionalFormattings>
        <x14:conditionalFormatting xmlns:xm="http://schemas.microsoft.com/office/excel/2006/main">
          <x14:cfRule type="cellIs" priority="171" operator="equal" id="{A9313406-F1EB-4AE9-B26E-B6EB642C238B}">
            <xm:f>datos!$AE$7</xm:f>
            <x14:dxf>
              <fill>
                <patternFill>
                  <bgColor rgb="FFFF0000"/>
                </patternFill>
              </fill>
              <border>
                <left style="thin">
                  <color auto="1"/>
                </left>
                <right style="thin">
                  <color auto="1"/>
                </right>
                <top style="thin">
                  <color auto="1"/>
                </top>
                <bottom style="thin">
                  <color auto="1"/>
                </bottom>
                <vertical/>
                <horizontal/>
              </border>
            </x14:dxf>
          </x14:cfRule>
          <x14:cfRule type="cellIs" priority="172" operator="equal" id="{939EE310-636E-47DE-AA54-7B7D1971C37A}">
            <xm:f>datos!$AE$6</xm:f>
            <x14:dxf>
              <fill>
                <patternFill>
                  <bgColor rgb="FFFFC000"/>
                </patternFill>
              </fill>
              <border>
                <left style="thin">
                  <color auto="1"/>
                </left>
                <right style="thin">
                  <color auto="1"/>
                </right>
                <top style="thin">
                  <color auto="1"/>
                </top>
                <bottom style="thin">
                  <color auto="1"/>
                </bottom>
                <vertical/>
                <horizontal/>
              </border>
            </x14:dxf>
          </x14:cfRule>
          <x14:cfRule type="cellIs" priority="173" operator="equal" id="{DDBC4FA8-0CB6-4181-84CE-E24CE13A20DE}">
            <xm:f>datos!$AE$5</xm:f>
            <x14:dxf>
              <fill>
                <patternFill>
                  <bgColor rgb="FFFFFF00"/>
                </patternFill>
              </fill>
              <border>
                <left style="thin">
                  <color auto="1"/>
                </left>
                <right style="thin">
                  <color auto="1"/>
                </right>
                <top style="thin">
                  <color auto="1"/>
                </top>
                <bottom style="thin">
                  <color auto="1"/>
                </bottom>
                <vertical/>
                <horizontal/>
              </border>
            </x14:dxf>
          </x14:cfRule>
          <x14:cfRule type="cellIs" priority="174" operator="equal" id="{1B50D077-9C23-4EF7-B1B9-3D41F6A43BCD}">
            <xm:f>datos!$AE$4</xm:f>
            <x14:dxf>
              <fill>
                <patternFill>
                  <bgColor rgb="FF00B050"/>
                </patternFill>
              </fill>
              <border>
                <left style="thin">
                  <color auto="1"/>
                </left>
                <right style="thin">
                  <color auto="1"/>
                </right>
                <top style="thin">
                  <color auto="1"/>
                </top>
                <bottom style="thin">
                  <color auto="1"/>
                </bottom>
                <vertical/>
                <horizontal/>
              </border>
            </x14:dxf>
          </x14:cfRule>
          <x14:cfRule type="cellIs" priority="175" operator="equal" id="{155F0681-3226-498C-8D6C-7D3114342750}">
            <xm:f>datos!$AE$3</xm:f>
            <x14:dxf>
              <fill>
                <patternFill>
                  <bgColor rgb="FF92D050"/>
                </patternFill>
              </fill>
              <border>
                <left style="thin">
                  <color auto="1"/>
                </left>
                <right style="thin">
                  <color auto="1"/>
                </right>
                <top style="thin">
                  <color auto="1"/>
                </top>
                <bottom style="thin">
                  <color auto="1"/>
                </bottom>
                <vertical/>
                <horizontal/>
              </border>
            </x14:dxf>
          </x14:cfRule>
          <xm:sqref>N7</xm:sqref>
        </x14:conditionalFormatting>
        <x14:conditionalFormatting xmlns:xm="http://schemas.microsoft.com/office/excel/2006/main">
          <x14:cfRule type="cellIs" priority="167" operator="equal" id="{37945334-DE07-4500-8D3E-3EA0EFA63F6A}">
            <xm:f>datos!$Y$6</xm:f>
            <x14:dxf>
              <fill>
                <patternFill>
                  <bgColor rgb="FF92D050"/>
                </patternFill>
              </fill>
              <border>
                <left style="thin">
                  <color auto="1"/>
                </left>
                <right style="thin">
                  <color auto="1"/>
                </right>
                <top style="thin">
                  <color auto="1"/>
                </top>
                <bottom style="thin">
                  <color auto="1"/>
                </bottom>
                <vertical/>
                <horizontal/>
              </border>
            </x14:dxf>
          </x14:cfRule>
          <x14:cfRule type="cellIs" priority="168" operator="equal" id="{337E1603-5925-4EBF-8C6B-59016BB3A992}">
            <xm:f>datos!$Y$5</xm:f>
            <x14:dxf>
              <fill>
                <patternFill>
                  <bgColor rgb="FFFFFF00"/>
                </patternFill>
              </fill>
              <border>
                <left style="thin">
                  <color auto="1"/>
                </left>
                <right style="thin">
                  <color auto="1"/>
                </right>
                <top style="thin">
                  <color auto="1"/>
                </top>
                <bottom style="thin">
                  <color auto="1"/>
                </bottom>
                <vertical/>
                <horizontal/>
              </border>
            </x14:dxf>
          </x14:cfRule>
          <x14:cfRule type="cellIs" priority="169" operator="equal" id="{0BCA9E89-2348-4089-A5D4-E731EE76785C}">
            <xm:f>datos!$Y$4</xm:f>
            <x14:dxf>
              <fill>
                <patternFill>
                  <bgColor theme="5"/>
                </patternFill>
              </fill>
              <border>
                <left style="thin">
                  <color auto="1"/>
                </left>
                <right style="thin">
                  <color auto="1"/>
                </right>
                <top style="thin">
                  <color auto="1"/>
                </top>
                <bottom style="thin">
                  <color auto="1"/>
                </bottom>
                <vertical/>
                <horizontal/>
              </border>
            </x14:dxf>
          </x14:cfRule>
          <x14:cfRule type="cellIs" priority="170" operator="equal" id="{1DD68495-72BD-4355-91F0-A08BAB0AEBE9}">
            <xm:f>datos!$Y$3</xm:f>
            <x14:dxf>
              <fill>
                <patternFill>
                  <bgColor rgb="FFFF0000"/>
                </patternFill>
              </fill>
              <border>
                <left style="thin">
                  <color auto="1"/>
                </left>
                <right style="thin">
                  <color auto="1"/>
                </right>
                <top style="thin">
                  <color auto="1"/>
                </top>
                <bottom style="thin">
                  <color auto="1"/>
                </bottom>
                <vertical/>
                <horizontal/>
              </border>
            </x14:dxf>
          </x14:cfRule>
          <xm:sqref>S7</xm:sqref>
        </x14:conditionalFormatting>
        <x14:conditionalFormatting xmlns:xm="http://schemas.microsoft.com/office/excel/2006/main">
          <x14:cfRule type="cellIs" priority="153" operator="equal" id="{53C3CBFF-041E-4C7E-9522-A4D5607BA748}">
            <xm:f>datos!$Y$6</xm:f>
            <x14:dxf>
              <fill>
                <patternFill>
                  <bgColor rgb="FF92D050"/>
                </patternFill>
              </fill>
              <border>
                <left style="thin">
                  <color auto="1"/>
                </left>
                <right style="thin">
                  <color auto="1"/>
                </right>
                <top style="thin">
                  <color auto="1"/>
                </top>
                <bottom style="thin">
                  <color auto="1"/>
                </bottom>
                <vertical/>
                <horizontal/>
              </border>
            </x14:dxf>
          </x14:cfRule>
          <x14:cfRule type="cellIs" priority="154" operator="equal" id="{029DECC0-DFA9-4B3E-A884-27A954C36367}">
            <xm:f>datos!$Y$5</xm:f>
            <x14:dxf>
              <fill>
                <patternFill>
                  <bgColor rgb="FFFFFF00"/>
                </patternFill>
              </fill>
              <border>
                <left style="thin">
                  <color auto="1"/>
                </left>
                <right style="thin">
                  <color auto="1"/>
                </right>
                <top style="thin">
                  <color auto="1"/>
                </top>
                <bottom style="thin">
                  <color auto="1"/>
                </bottom>
                <vertical/>
                <horizontal/>
              </border>
            </x14:dxf>
          </x14:cfRule>
          <x14:cfRule type="cellIs" priority="155" operator="equal" id="{5177B670-8018-4492-8940-807F217C1C8C}">
            <xm:f>datos!$Y$4</xm:f>
            <x14:dxf>
              <fill>
                <patternFill>
                  <bgColor theme="5"/>
                </patternFill>
              </fill>
              <border>
                <left style="thin">
                  <color auto="1"/>
                </left>
                <right style="thin">
                  <color auto="1"/>
                </right>
                <top style="thin">
                  <color auto="1"/>
                </top>
                <bottom style="thin">
                  <color auto="1"/>
                </bottom>
                <vertical/>
                <horizontal/>
              </border>
            </x14:dxf>
          </x14:cfRule>
          <x14:cfRule type="cellIs" priority="156" operator="equal" id="{7AE1D4E5-3933-4E36-8777-5F3CF6F9A98B}">
            <xm:f>datos!$Y$3</xm:f>
            <x14:dxf>
              <fill>
                <patternFill>
                  <bgColor rgb="FFFF0000"/>
                </patternFill>
              </fill>
              <border>
                <left style="thin">
                  <color auto="1"/>
                </left>
                <right style="thin">
                  <color auto="1"/>
                </right>
                <top style="thin">
                  <color auto="1"/>
                </top>
                <bottom style="thin">
                  <color auto="1"/>
                </bottom>
                <vertical/>
                <horizontal/>
              </border>
            </x14:dxf>
          </x14:cfRule>
          <xm:sqref>AL7</xm:sqref>
        </x14:conditionalFormatting>
        <x14:conditionalFormatting xmlns:xm="http://schemas.microsoft.com/office/excel/2006/main">
          <x14:cfRule type="cellIs" priority="176" operator="equal" id="{A18F3803-D99D-4186-8F59-2434C531A899}">
            <xm:f>datos!$AC$11</xm:f>
            <x14:dxf>
              <fill>
                <patternFill>
                  <bgColor rgb="FF92D050"/>
                </patternFill>
              </fill>
              <border>
                <left style="thin">
                  <color auto="1"/>
                </left>
                <right style="thin">
                  <color auto="1"/>
                </right>
                <top style="thin">
                  <color auto="1"/>
                </top>
                <bottom style="thin">
                  <color auto="1"/>
                </bottom>
                <vertical/>
                <horizontal/>
              </border>
            </x14:dxf>
          </x14:cfRule>
          <x14:cfRule type="cellIs" priority="177" operator="equal" id="{9E6659A2-4B64-4ABF-AC16-25FF07A619B1}">
            <xm:f>datos!$AC$12</xm:f>
            <x14:dxf>
              <fill>
                <patternFill>
                  <bgColor rgb="FF00B050"/>
                </patternFill>
              </fill>
              <border>
                <left style="thin">
                  <color auto="1"/>
                </left>
                <right style="thin">
                  <color auto="1"/>
                </right>
                <top style="thin">
                  <color auto="1"/>
                </top>
                <bottom style="thin">
                  <color auto="1"/>
                </bottom>
                <vertical/>
                <horizontal/>
              </border>
            </x14:dxf>
          </x14:cfRule>
          <x14:cfRule type="cellIs" priority="178" operator="equal" id="{0AE8C788-D375-4197-8362-4A92DAB358BA}">
            <xm:f>datos!$AC$13</xm:f>
            <x14:dxf>
              <fill>
                <patternFill>
                  <bgColor rgb="FFFFFF00"/>
                </patternFill>
              </fill>
              <border>
                <left style="thin">
                  <color auto="1"/>
                </left>
                <right style="thin">
                  <color auto="1"/>
                </right>
                <top style="thin">
                  <color auto="1"/>
                </top>
                <bottom style="thin">
                  <color auto="1"/>
                </bottom>
                <vertical/>
                <horizontal/>
              </border>
            </x14:dxf>
          </x14:cfRule>
          <x14:cfRule type="cellIs" priority="179" operator="equal" id="{82447B1E-5858-47EE-A7E8-FB0CED7DBE98}">
            <xm:f>datos!$AC$14</xm:f>
            <x14:dxf>
              <fill>
                <patternFill>
                  <bgColor rgb="FFFFC000"/>
                </patternFill>
              </fill>
              <border>
                <left style="thin">
                  <color auto="1"/>
                </left>
                <right style="thin">
                  <color auto="1"/>
                </right>
                <top style="thin">
                  <color auto="1"/>
                </top>
                <bottom style="thin">
                  <color auto="1"/>
                </bottom>
                <vertical/>
                <horizontal/>
              </border>
            </x14:dxf>
          </x14:cfRule>
          <x14:cfRule type="cellIs" priority="180" operator="equal" id="{1016EFFC-1EB1-40EA-AFDE-64CEC1B0FF93}">
            <xm:f>datos!$AC$15</xm:f>
            <x14:dxf>
              <fill>
                <patternFill>
                  <bgColor rgb="FFFF0000"/>
                </patternFill>
              </fill>
            </x14:dxf>
          </x14:cfRule>
          <xm:sqref>Q7</xm:sqref>
        </x14:conditionalFormatting>
        <x14:conditionalFormatting xmlns:xm="http://schemas.microsoft.com/office/excel/2006/main">
          <x14:cfRule type="cellIs" priority="131" operator="equal" id="{A7EB8E90-5610-41EE-872D-58E57F8363C4}">
            <xm:f>datos!$Y$6</xm:f>
            <x14:dxf>
              <fill>
                <patternFill>
                  <bgColor rgb="FF92D050"/>
                </patternFill>
              </fill>
              <border>
                <left style="thin">
                  <color auto="1"/>
                </left>
                <right style="thin">
                  <color auto="1"/>
                </right>
                <top style="thin">
                  <color auto="1"/>
                </top>
                <bottom style="thin">
                  <color auto="1"/>
                </bottom>
                <vertical/>
                <horizontal/>
              </border>
            </x14:dxf>
          </x14:cfRule>
          <x14:cfRule type="cellIs" priority="132" operator="equal" id="{96F249E2-722D-4303-A7D2-EE098A94C678}">
            <xm:f>datos!$Y$5</xm:f>
            <x14:dxf>
              <fill>
                <patternFill>
                  <bgColor rgb="FFFFFF00"/>
                </patternFill>
              </fill>
              <border>
                <left style="thin">
                  <color auto="1"/>
                </left>
                <right style="thin">
                  <color auto="1"/>
                </right>
                <top style="thin">
                  <color auto="1"/>
                </top>
                <bottom style="thin">
                  <color auto="1"/>
                </bottom>
                <vertical/>
                <horizontal/>
              </border>
            </x14:dxf>
          </x14:cfRule>
          <x14:cfRule type="cellIs" priority="133" operator="equal" id="{62AEE0F1-7B9C-4F7B-809F-FF004867E104}">
            <xm:f>datos!$Y$4</xm:f>
            <x14:dxf>
              <fill>
                <patternFill>
                  <bgColor theme="5"/>
                </patternFill>
              </fill>
              <border>
                <left style="thin">
                  <color auto="1"/>
                </left>
                <right style="thin">
                  <color auto="1"/>
                </right>
                <top style="thin">
                  <color auto="1"/>
                </top>
                <bottom style="thin">
                  <color auto="1"/>
                </bottom>
                <vertical/>
                <horizontal/>
              </border>
            </x14:dxf>
          </x14:cfRule>
          <x14:cfRule type="cellIs" priority="134" operator="equal" id="{FB9B99DF-5B08-4D0D-9C5C-6B00EB6286EA}">
            <xm:f>datos!$Y$3</xm:f>
            <x14:dxf>
              <fill>
                <patternFill>
                  <bgColor rgb="FFFF0000"/>
                </patternFill>
              </fill>
              <border>
                <left style="thin">
                  <color auto="1"/>
                </left>
                <right style="thin">
                  <color auto="1"/>
                </right>
                <top style="thin">
                  <color auto="1"/>
                </top>
                <bottom style="thin">
                  <color auto="1"/>
                </bottom>
                <vertical/>
                <horizontal/>
              </border>
            </x14:dxf>
          </x14:cfRule>
          <xm:sqref>S12:S14</xm:sqref>
        </x14:conditionalFormatting>
        <x14:conditionalFormatting xmlns:xm="http://schemas.microsoft.com/office/excel/2006/main">
          <x14:cfRule type="cellIs" priority="126" operator="equal" id="{43354763-2753-4E29-81C5-76CFF7684BEB}">
            <xm:f>datos!$AE$7</xm:f>
            <x14:dxf>
              <fill>
                <patternFill>
                  <bgColor rgb="FFFF0000"/>
                </patternFill>
              </fill>
              <border>
                <left style="thin">
                  <color auto="1"/>
                </left>
                <right style="thin">
                  <color auto="1"/>
                </right>
                <top style="thin">
                  <color auto="1"/>
                </top>
                <bottom style="thin">
                  <color auto="1"/>
                </bottom>
                <vertical/>
                <horizontal/>
              </border>
            </x14:dxf>
          </x14:cfRule>
          <x14:cfRule type="cellIs" priority="127" operator="equal" id="{0F0E78DE-5035-4C1C-9F22-AE1115FE36EF}">
            <xm:f>datos!$AE$6</xm:f>
            <x14:dxf>
              <fill>
                <patternFill>
                  <bgColor rgb="FFFFC000"/>
                </patternFill>
              </fill>
              <border>
                <left style="thin">
                  <color auto="1"/>
                </left>
                <right style="thin">
                  <color auto="1"/>
                </right>
                <top style="thin">
                  <color auto="1"/>
                </top>
                <bottom style="thin">
                  <color auto="1"/>
                </bottom>
                <vertical/>
                <horizontal/>
              </border>
            </x14:dxf>
          </x14:cfRule>
          <x14:cfRule type="cellIs" priority="128" operator="equal" id="{0E24C4B0-181A-4A62-9A1D-741F1132B620}">
            <xm:f>datos!$AE$5</xm:f>
            <x14:dxf>
              <fill>
                <patternFill>
                  <bgColor rgb="FFFFFF00"/>
                </patternFill>
              </fill>
              <border>
                <left style="thin">
                  <color auto="1"/>
                </left>
                <right style="thin">
                  <color auto="1"/>
                </right>
                <top style="thin">
                  <color auto="1"/>
                </top>
                <bottom style="thin">
                  <color auto="1"/>
                </bottom>
                <vertical/>
                <horizontal/>
              </border>
            </x14:dxf>
          </x14:cfRule>
          <x14:cfRule type="cellIs" priority="129" operator="equal" id="{5F2F60E4-8A11-4576-A726-D7C25F2C28EE}">
            <xm:f>datos!$AE$4</xm:f>
            <x14:dxf>
              <fill>
                <patternFill>
                  <bgColor rgb="FF00B050"/>
                </patternFill>
              </fill>
              <border>
                <left style="thin">
                  <color auto="1"/>
                </left>
                <right style="thin">
                  <color auto="1"/>
                </right>
                <top style="thin">
                  <color auto="1"/>
                </top>
                <bottom style="thin">
                  <color auto="1"/>
                </bottom>
                <vertical/>
                <horizontal/>
              </border>
            </x14:dxf>
          </x14:cfRule>
          <x14:cfRule type="cellIs" priority="130" operator="equal" id="{063B7AF2-452F-4A4F-8383-8F8B71E99A34}">
            <xm:f>datos!$AE$3</xm:f>
            <x14:dxf>
              <fill>
                <patternFill>
                  <bgColor rgb="FF92D050"/>
                </patternFill>
              </fill>
              <border>
                <left style="thin">
                  <color auto="1"/>
                </left>
                <right style="thin">
                  <color auto="1"/>
                </right>
                <top style="thin">
                  <color auto="1"/>
                </top>
                <bottom style="thin">
                  <color auto="1"/>
                </bottom>
                <vertical/>
                <horizontal/>
              </border>
            </x14:dxf>
          </x14:cfRule>
          <xm:sqref>AH12</xm:sqref>
        </x14:conditionalFormatting>
        <x14:conditionalFormatting xmlns:xm="http://schemas.microsoft.com/office/excel/2006/main">
          <x14:cfRule type="cellIs" priority="121" operator="equal" id="{F94A4AFD-8823-4F91-986F-E76AB9D0D575}">
            <xm:f>datos!$AE$7</xm:f>
            <x14:dxf>
              <fill>
                <patternFill>
                  <bgColor rgb="FFFF0000"/>
                </patternFill>
              </fill>
              <border>
                <left style="thin">
                  <color auto="1"/>
                </left>
                <right style="thin">
                  <color auto="1"/>
                </right>
                <top style="thin">
                  <color auto="1"/>
                </top>
                <bottom style="thin">
                  <color auto="1"/>
                </bottom>
                <vertical/>
                <horizontal/>
              </border>
            </x14:dxf>
          </x14:cfRule>
          <x14:cfRule type="cellIs" priority="122" operator="equal" id="{EBD70DA0-0C5A-40F9-8213-CFAD3988467E}">
            <xm:f>datos!$AE$6</xm:f>
            <x14:dxf>
              <fill>
                <patternFill>
                  <bgColor rgb="FFFFC000"/>
                </patternFill>
              </fill>
              <border>
                <left style="thin">
                  <color auto="1"/>
                </left>
                <right style="thin">
                  <color auto="1"/>
                </right>
                <top style="thin">
                  <color auto="1"/>
                </top>
                <bottom style="thin">
                  <color auto="1"/>
                </bottom>
                <vertical/>
                <horizontal/>
              </border>
            </x14:dxf>
          </x14:cfRule>
          <x14:cfRule type="cellIs" priority="123" operator="equal" id="{F6EA7356-BEDB-4C0A-AE95-BF685D0401FC}">
            <xm:f>datos!$AE$5</xm:f>
            <x14:dxf>
              <fill>
                <patternFill>
                  <bgColor rgb="FFFFFF00"/>
                </patternFill>
              </fill>
              <border>
                <left style="thin">
                  <color auto="1"/>
                </left>
                <right style="thin">
                  <color auto="1"/>
                </right>
                <top style="thin">
                  <color auto="1"/>
                </top>
                <bottom style="thin">
                  <color auto="1"/>
                </bottom>
                <vertical/>
                <horizontal/>
              </border>
            </x14:dxf>
          </x14:cfRule>
          <x14:cfRule type="cellIs" priority="124" operator="equal" id="{57E12A3F-CB4C-451B-AD61-925173311F27}">
            <xm:f>datos!$AE$4</xm:f>
            <x14:dxf>
              <fill>
                <patternFill>
                  <bgColor rgb="FF00B050"/>
                </patternFill>
              </fill>
              <border>
                <left style="thin">
                  <color auto="1"/>
                </left>
                <right style="thin">
                  <color auto="1"/>
                </right>
                <top style="thin">
                  <color auto="1"/>
                </top>
                <bottom style="thin">
                  <color auto="1"/>
                </bottom>
                <vertical/>
                <horizontal/>
              </border>
            </x14:dxf>
          </x14:cfRule>
          <x14:cfRule type="cellIs" priority="125" operator="equal" id="{DFA8ABEF-953A-491C-9652-996D564FEDCA}">
            <xm:f>datos!$AE$3</xm:f>
            <x14:dxf>
              <fill>
                <patternFill>
                  <bgColor rgb="FF92D050"/>
                </patternFill>
              </fill>
              <border>
                <left style="thin">
                  <color auto="1"/>
                </left>
                <right style="thin">
                  <color auto="1"/>
                </right>
                <top style="thin">
                  <color auto="1"/>
                </top>
                <bottom style="thin">
                  <color auto="1"/>
                </bottom>
                <vertical/>
                <horizontal/>
              </border>
            </x14:dxf>
          </x14:cfRule>
          <xm:sqref>AH15</xm:sqref>
        </x14:conditionalFormatting>
        <x14:conditionalFormatting xmlns:xm="http://schemas.microsoft.com/office/excel/2006/main">
          <x14:cfRule type="cellIs" priority="117" operator="equal" id="{A7E6897D-0C60-458B-9C6D-4ACEF0498C5F}">
            <xm:f>datos!$Y$6</xm:f>
            <x14:dxf>
              <fill>
                <patternFill>
                  <bgColor rgb="FF92D050"/>
                </patternFill>
              </fill>
              <border>
                <left style="thin">
                  <color auto="1"/>
                </left>
                <right style="thin">
                  <color auto="1"/>
                </right>
                <top style="thin">
                  <color auto="1"/>
                </top>
                <bottom style="thin">
                  <color auto="1"/>
                </bottom>
                <vertical/>
                <horizontal/>
              </border>
            </x14:dxf>
          </x14:cfRule>
          <x14:cfRule type="cellIs" priority="118" operator="equal" id="{0B1FE427-9462-4CE8-B3B4-B897D236CD66}">
            <xm:f>datos!$Y$5</xm:f>
            <x14:dxf>
              <fill>
                <patternFill>
                  <bgColor rgb="FFFFFF00"/>
                </patternFill>
              </fill>
              <border>
                <left style="thin">
                  <color auto="1"/>
                </left>
                <right style="thin">
                  <color auto="1"/>
                </right>
                <top style="thin">
                  <color auto="1"/>
                </top>
                <bottom style="thin">
                  <color auto="1"/>
                </bottom>
                <vertical/>
                <horizontal/>
              </border>
            </x14:dxf>
          </x14:cfRule>
          <x14:cfRule type="cellIs" priority="119" operator="equal" id="{B28222E3-6DE6-45CC-861B-034588DF5AEC}">
            <xm:f>datos!$Y$4</xm:f>
            <x14:dxf>
              <fill>
                <patternFill>
                  <bgColor theme="5"/>
                </patternFill>
              </fill>
              <border>
                <left style="thin">
                  <color auto="1"/>
                </left>
                <right style="thin">
                  <color auto="1"/>
                </right>
                <top style="thin">
                  <color auto="1"/>
                </top>
                <bottom style="thin">
                  <color auto="1"/>
                </bottom>
                <vertical/>
                <horizontal/>
              </border>
            </x14:dxf>
          </x14:cfRule>
          <x14:cfRule type="cellIs" priority="120" operator="equal" id="{0B7B2C8A-5AA2-4EBD-8409-656B4CF07D4B}">
            <xm:f>datos!$Y$3</xm:f>
            <x14:dxf>
              <fill>
                <patternFill>
                  <bgColor rgb="FFFF0000"/>
                </patternFill>
              </fill>
              <border>
                <left style="thin">
                  <color auto="1"/>
                </left>
                <right style="thin">
                  <color auto="1"/>
                </right>
                <top style="thin">
                  <color auto="1"/>
                </top>
                <bottom style="thin">
                  <color auto="1"/>
                </bottom>
                <vertical/>
                <horizontal/>
              </border>
            </x14:dxf>
          </x14:cfRule>
          <xm:sqref>AL12</xm:sqref>
        </x14:conditionalFormatting>
        <x14:conditionalFormatting xmlns:xm="http://schemas.microsoft.com/office/excel/2006/main">
          <x14:cfRule type="cellIs" priority="113" operator="equal" id="{28367F6B-F7CE-4EE0-AC06-7D461980938C}">
            <xm:f>datos!$Y$6</xm:f>
            <x14:dxf>
              <fill>
                <patternFill>
                  <bgColor rgb="FF92D050"/>
                </patternFill>
              </fill>
              <border>
                <left style="thin">
                  <color auto="1"/>
                </left>
                <right style="thin">
                  <color auto="1"/>
                </right>
                <top style="thin">
                  <color auto="1"/>
                </top>
                <bottom style="thin">
                  <color auto="1"/>
                </bottom>
                <vertical/>
                <horizontal/>
              </border>
            </x14:dxf>
          </x14:cfRule>
          <x14:cfRule type="cellIs" priority="114" operator="equal" id="{29126B55-A44E-4BA7-8510-5F32571EDAB4}">
            <xm:f>datos!$Y$5</xm:f>
            <x14:dxf>
              <fill>
                <patternFill>
                  <bgColor rgb="FFFFFF00"/>
                </patternFill>
              </fill>
              <border>
                <left style="thin">
                  <color auto="1"/>
                </left>
                <right style="thin">
                  <color auto="1"/>
                </right>
                <top style="thin">
                  <color auto="1"/>
                </top>
                <bottom style="thin">
                  <color auto="1"/>
                </bottom>
                <vertical/>
                <horizontal/>
              </border>
            </x14:dxf>
          </x14:cfRule>
          <x14:cfRule type="cellIs" priority="115" operator="equal" id="{5F7AC961-51A0-44F9-85BF-F0D0539A68DB}">
            <xm:f>datos!$Y$4</xm:f>
            <x14:dxf>
              <fill>
                <patternFill>
                  <bgColor theme="5"/>
                </patternFill>
              </fill>
              <border>
                <left style="thin">
                  <color auto="1"/>
                </left>
                <right style="thin">
                  <color auto="1"/>
                </right>
                <top style="thin">
                  <color auto="1"/>
                </top>
                <bottom style="thin">
                  <color auto="1"/>
                </bottom>
                <vertical/>
                <horizontal/>
              </border>
            </x14:dxf>
          </x14:cfRule>
          <x14:cfRule type="cellIs" priority="116" operator="equal" id="{E5D6A08E-39DF-49E8-B42F-98AF43FFF6A8}">
            <xm:f>datos!$Y$3</xm:f>
            <x14:dxf>
              <fill>
                <patternFill>
                  <bgColor rgb="FFFF0000"/>
                </patternFill>
              </fill>
              <border>
                <left style="thin">
                  <color auto="1"/>
                </left>
                <right style="thin">
                  <color auto="1"/>
                </right>
                <top style="thin">
                  <color auto="1"/>
                </top>
                <bottom style="thin">
                  <color auto="1"/>
                </bottom>
                <vertical/>
                <horizontal/>
              </border>
            </x14:dxf>
          </x14:cfRule>
          <xm:sqref>AL15</xm:sqref>
        </x14:conditionalFormatting>
        <x14:conditionalFormatting xmlns:xm="http://schemas.microsoft.com/office/excel/2006/main">
          <x14:cfRule type="cellIs" priority="135" operator="equal" id="{3A036DBC-C6EF-4583-92A7-793759465FCD}">
            <xm:f>datos!$AC$15</xm:f>
            <x14:dxf>
              <fill>
                <patternFill>
                  <bgColor rgb="FFFF0000"/>
                </patternFill>
              </fill>
              <border>
                <left style="thin">
                  <color auto="1"/>
                </left>
                <right style="thin">
                  <color auto="1"/>
                </right>
                <top style="thin">
                  <color auto="1"/>
                </top>
                <bottom style="thin">
                  <color auto="1"/>
                </bottom>
                <vertical/>
                <horizontal/>
              </border>
            </x14:dxf>
          </x14:cfRule>
          <x14:cfRule type="cellIs" priority="136" operator="equal" id="{7B64075F-3DD1-4F3E-A3C8-B577B01516F6}">
            <xm:f>datos!$AC$14</xm:f>
            <x14:dxf>
              <fill>
                <patternFill>
                  <bgColor rgb="FFFFC000"/>
                </patternFill>
              </fill>
              <border>
                <left style="thin">
                  <color auto="1"/>
                </left>
                <right style="thin">
                  <color auto="1"/>
                </right>
                <top style="thin">
                  <color auto="1"/>
                </top>
                <bottom style="thin">
                  <color auto="1"/>
                </bottom>
                <vertical/>
                <horizontal/>
              </border>
            </x14:dxf>
          </x14:cfRule>
          <x14:cfRule type="cellIs" priority="137" operator="equal" id="{C04B577B-1387-4073-9120-B25841023C21}">
            <xm:f>datos!$AC$13</xm:f>
            <x14:dxf>
              <fill>
                <patternFill>
                  <bgColor rgb="FFFFFF00"/>
                </patternFill>
              </fill>
              <border>
                <left style="thin">
                  <color auto="1"/>
                </left>
                <right style="thin">
                  <color auto="1"/>
                </right>
                <top style="thin">
                  <color auto="1"/>
                </top>
                <bottom style="thin">
                  <color auto="1"/>
                </bottom>
                <vertical/>
                <horizontal/>
              </border>
            </x14:dxf>
          </x14:cfRule>
          <x14:cfRule type="cellIs" priority="138" operator="equal" id="{6FCC9606-DF7C-4557-8D04-E7F3192D4537}">
            <xm:f>datos!$AC$12</xm:f>
            <x14:dxf>
              <fill>
                <patternFill>
                  <bgColor rgb="FF00B050"/>
                </patternFill>
              </fill>
              <border>
                <left style="thin">
                  <color auto="1"/>
                </left>
                <right style="thin">
                  <color auto="1"/>
                </right>
                <top style="thin">
                  <color auto="1"/>
                </top>
                <bottom style="thin">
                  <color auto="1"/>
                </bottom>
                <vertical/>
                <horizontal/>
              </border>
            </x14:dxf>
          </x14:cfRule>
          <x14:cfRule type="cellIs" priority="139" operator="equal" id="{6BFFE9FC-1725-4CDF-8AB9-5A6D52C97018}">
            <xm:f>datos!$AC$11</xm:f>
            <x14:dxf>
              <fill>
                <patternFill>
                  <bgColor rgb="FF92D050"/>
                </patternFill>
              </fill>
              <border>
                <left style="thin">
                  <color auto="1"/>
                </left>
                <right style="thin">
                  <color auto="1"/>
                </right>
                <top style="thin">
                  <color auto="1"/>
                </top>
                <bottom style="thin">
                  <color auto="1"/>
                </bottom>
                <vertical/>
                <horizontal/>
              </border>
            </x14:dxf>
          </x14:cfRule>
          <xm:sqref>AJ12 AJ15</xm:sqref>
        </x14:conditionalFormatting>
        <x14:conditionalFormatting xmlns:xm="http://schemas.microsoft.com/office/excel/2006/main">
          <x14:cfRule type="cellIs" priority="23" operator="equal" id="{703C006A-ABA1-4731-9031-79E3D85555E3}">
            <xm:f>datos!$AE$7</xm:f>
            <x14:dxf>
              <fill>
                <patternFill>
                  <bgColor rgb="FFFF0000"/>
                </patternFill>
              </fill>
              <border>
                <left style="thin">
                  <color auto="1"/>
                </left>
                <right style="thin">
                  <color auto="1"/>
                </right>
                <top style="thin">
                  <color auto="1"/>
                </top>
                <bottom style="thin">
                  <color auto="1"/>
                </bottom>
                <vertical/>
                <horizontal/>
              </border>
            </x14:dxf>
          </x14:cfRule>
          <x14:cfRule type="cellIs" priority="24" operator="equal" id="{F85C1DC0-4771-4C6F-A324-74CAE64BAA77}">
            <xm:f>datos!$AE$6</xm:f>
            <x14:dxf>
              <fill>
                <patternFill>
                  <bgColor rgb="FFFFC000"/>
                </patternFill>
              </fill>
              <border>
                <left style="thin">
                  <color auto="1"/>
                </left>
                <right style="thin">
                  <color auto="1"/>
                </right>
                <top style="thin">
                  <color auto="1"/>
                </top>
                <bottom style="thin">
                  <color auto="1"/>
                </bottom>
                <vertical/>
                <horizontal/>
              </border>
            </x14:dxf>
          </x14:cfRule>
          <x14:cfRule type="cellIs" priority="25" operator="equal" id="{B740692E-FE53-43D2-B687-A71F5F8DE684}">
            <xm:f>datos!$AE$5</xm:f>
            <x14:dxf>
              <fill>
                <patternFill>
                  <bgColor rgb="FFFFFF00"/>
                </patternFill>
              </fill>
              <border>
                <left style="thin">
                  <color auto="1"/>
                </left>
                <right style="thin">
                  <color auto="1"/>
                </right>
                <top style="thin">
                  <color auto="1"/>
                </top>
                <bottom style="thin">
                  <color auto="1"/>
                </bottom>
                <vertical/>
                <horizontal/>
              </border>
            </x14:dxf>
          </x14:cfRule>
          <x14:cfRule type="cellIs" priority="26" operator="equal" id="{72657C84-C90D-427A-AF76-54982B023B65}">
            <xm:f>datos!$AE$4</xm:f>
            <x14:dxf>
              <fill>
                <patternFill>
                  <bgColor rgb="FF00B050"/>
                </patternFill>
              </fill>
              <border>
                <left style="thin">
                  <color auto="1"/>
                </left>
                <right style="thin">
                  <color auto="1"/>
                </right>
                <top style="thin">
                  <color auto="1"/>
                </top>
                <bottom style="thin">
                  <color auto="1"/>
                </bottom>
                <vertical/>
                <horizontal/>
              </border>
            </x14:dxf>
          </x14:cfRule>
          <x14:cfRule type="cellIs" priority="27" operator="equal" id="{FD45C6F4-71D9-40D3-B247-BCA43B281701}">
            <xm:f>datos!$AE$3</xm:f>
            <x14:dxf>
              <fill>
                <patternFill>
                  <bgColor rgb="FF92D050"/>
                </patternFill>
              </fill>
              <border>
                <left style="thin">
                  <color auto="1"/>
                </left>
                <right style="thin">
                  <color auto="1"/>
                </right>
                <top style="thin">
                  <color auto="1"/>
                </top>
                <bottom style="thin">
                  <color auto="1"/>
                </bottom>
                <vertical/>
                <horizontal/>
              </border>
            </x14:dxf>
          </x14:cfRule>
          <xm:sqref>N12:N14</xm:sqref>
        </x14:conditionalFormatting>
        <x14:conditionalFormatting xmlns:xm="http://schemas.microsoft.com/office/excel/2006/main">
          <x14:cfRule type="cellIs" priority="18" operator="equal" id="{3902A10D-091D-4180-9247-C2571C7B6C50}">
            <xm:f>datos!$AC$11</xm:f>
            <x14:dxf>
              <fill>
                <patternFill>
                  <bgColor rgb="FF92D050"/>
                </patternFill>
              </fill>
              <border>
                <left style="thin">
                  <color auto="1"/>
                </left>
                <right style="thin">
                  <color auto="1"/>
                </right>
                <top style="thin">
                  <color auto="1"/>
                </top>
                <bottom style="thin">
                  <color auto="1"/>
                </bottom>
                <vertical/>
                <horizontal/>
              </border>
            </x14:dxf>
          </x14:cfRule>
          <x14:cfRule type="cellIs" priority="19" operator="equal" id="{954DEFA9-73F0-43B5-928F-F3AC4D635A12}">
            <xm:f>datos!$AC$12</xm:f>
            <x14:dxf>
              <fill>
                <patternFill>
                  <bgColor rgb="FF00B050"/>
                </patternFill>
              </fill>
              <border>
                <left style="thin">
                  <color auto="1"/>
                </left>
                <right style="thin">
                  <color auto="1"/>
                </right>
                <top style="thin">
                  <color auto="1"/>
                </top>
                <bottom style="thin">
                  <color auto="1"/>
                </bottom>
                <vertical/>
                <horizontal/>
              </border>
            </x14:dxf>
          </x14:cfRule>
          <x14:cfRule type="cellIs" priority="20" operator="equal" id="{703CF5F2-7297-479B-B10E-CF18C8E452FD}">
            <xm:f>datos!$AC$13</xm:f>
            <x14:dxf>
              <fill>
                <patternFill>
                  <bgColor rgb="FFFFFF00"/>
                </patternFill>
              </fill>
              <border>
                <left style="thin">
                  <color auto="1"/>
                </left>
                <right style="thin">
                  <color auto="1"/>
                </right>
                <top style="thin">
                  <color auto="1"/>
                </top>
                <bottom style="thin">
                  <color auto="1"/>
                </bottom>
                <vertical/>
                <horizontal/>
              </border>
            </x14:dxf>
          </x14:cfRule>
          <x14:cfRule type="cellIs" priority="21" operator="equal" id="{43219158-7003-454D-B5E3-9E88556EC7AD}">
            <xm:f>datos!$AC$14</xm:f>
            <x14:dxf>
              <fill>
                <patternFill>
                  <bgColor rgb="FFFFC000"/>
                </patternFill>
              </fill>
              <border>
                <left style="thin">
                  <color auto="1"/>
                </left>
                <right style="thin">
                  <color auto="1"/>
                </right>
                <top style="thin">
                  <color auto="1"/>
                </top>
                <bottom style="thin">
                  <color auto="1"/>
                </bottom>
                <vertical/>
                <horizontal/>
              </border>
            </x14:dxf>
          </x14:cfRule>
          <x14:cfRule type="cellIs" priority="22" operator="equal" id="{7C083DE9-3C1A-4B01-8F1C-6D90A37112FF}">
            <xm:f>datos!$AC$15</xm:f>
            <x14:dxf>
              <fill>
                <patternFill>
                  <bgColor rgb="FFFF0000"/>
                </patternFill>
              </fill>
            </x14:dxf>
          </x14:cfRule>
          <xm:sqref>Q12:Q14</xm:sqref>
        </x14:conditionalFormatting>
        <x14:conditionalFormatting xmlns:xm="http://schemas.microsoft.com/office/excel/2006/main">
          <x14:cfRule type="cellIs" priority="14" operator="equal" id="{0D8A69B3-F083-491F-9ECD-0D34E11029B6}">
            <xm:f>datos!$Y$6</xm:f>
            <x14:dxf>
              <fill>
                <patternFill>
                  <bgColor rgb="FF92D050"/>
                </patternFill>
              </fill>
              <border>
                <left style="thin">
                  <color auto="1"/>
                </left>
                <right style="thin">
                  <color auto="1"/>
                </right>
                <top style="thin">
                  <color auto="1"/>
                </top>
                <bottom style="thin">
                  <color auto="1"/>
                </bottom>
                <vertical/>
                <horizontal/>
              </border>
            </x14:dxf>
          </x14:cfRule>
          <x14:cfRule type="cellIs" priority="15" operator="equal" id="{7986597A-103F-4318-A6FD-E8AB26F42936}">
            <xm:f>datos!$Y$5</xm:f>
            <x14:dxf>
              <fill>
                <patternFill>
                  <bgColor rgb="FFFFFF00"/>
                </patternFill>
              </fill>
              <border>
                <left style="thin">
                  <color auto="1"/>
                </left>
                <right style="thin">
                  <color auto="1"/>
                </right>
                <top style="thin">
                  <color auto="1"/>
                </top>
                <bottom style="thin">
                  <color auto="1"/>
                </bottom>
                <vertical/>
                <horizontal/>
              </border>
            </x14:dxf>
          </x14:cfRule>
          <x14:cfRule type="cellIs" priority="16" operator="equal" id="{B377F647-42DE-48BD-95AF-81CD5B6E2269}">
            <xm:f>datos!$Y$4</xm:f>
            <x14:dxf>
              <fill>
                <patternFill>
                  <bgColor theme="5"/>
                </patternFill>
              </fill>
              <border>
                <left style="thin">
                  <color auto="1"/>
                </left>
                <right style="thin">
                  <color auto="1"/>
                </right>
                <top style="thin">
                  <color auto="1"/>
                </top>
                <bottom style="thin">
                  <color auto="1"/>
                </bottom>
                <vertical/>
                <horizontal/>
              </border>
            </x14:dxf>
          </x14:cfRule>
          <x14:cfRule type="cellIs" priority="17" operator="equal" id="{1ABF7003-6ABF-4C27-80AF-097403E1EBED}">
            <xm:f>datos!$Y$3</xm:f>
            <x14:dxf>
              <fill>
                <patternFill>
                  <bgColor rgb="FFFF0000"/>
                </patternFill>
              </fill>
              <border>
                <left style="thin">
                  <color auto="1"/>
                </left>
                <right style="thin">
                  <color auto="1"/>
                </right>
                <top style="thin">
                  <color auto="1"/>
                </top>
                <bottom style="thin">
                  <color auto="1"/>
                </bottom>
                <vertical/>
                <horizontal/>
              </border>
            </x14:dxf>
          </x14:cfRule>
          <xm:sqref>AI7:AK7</xm:sqref>
        </x14:conditionalFormatting>
        <x14:conditionalFormatting xmlns:xm="http://schemas.microsoft.com/office/excel/2006/main">
          <x14:cfRule type="cellIs" priority="10" operator="equal" id="{A3F36EA0-7B64-4E73-9075-7B67F5189148}">
            <xm:f>datos!$Y$6</xm:f>
            <x14:dxf>
              <fill>
                <patternFill>
                  <bgColor rgb="FF92D050"/>
                </patternFill>
              </fill>
              <border>
                <left style="thin">
                  <color auto="1"/>
                </left>
                <right style="thin">
                  <color auto="1"/>
                </right>
                <top style="thin">
                  <color auto="1"/>
                </top>
                <bottom style="thin">
                  <color auto="1"/>
                </bottom>
                <vertical/>
                <horizontal/>
              </border>
            </x14:dxf>
          </x14:cfRule>
          <x14:cfRule type="cellIs" priority="11" operator="equal" id="{4784F47F-9106-48BA-9F1D-3721FD7C0F5C}">
            <xm:f>datos!$Y$5</xm:f>
            <x14:dxf>
              <fill>
                <patternFill>
                  <bgColor rgb="FFFFFF00"/>
                </patternFill>
              </fill>
              <border>
                <left style="thin">
                  <color auto="1"/>
                </left>
                <right style="thin">
                  <color auto="1"/>
                </right>
                <top style="thin">
                  <color auto="1"/>
                </top>
                <bottom style="thin">
                  <color auto="1"/>
                </bottom>
                <vertical/>
                <horizontal/>
              </border>
            </x14:dxf>
          </x14:cfRule>
          <x14:cfRule type="cellIs" priority="12" operator="equal" id="{01B844C9-685F-413D-8F95-3783CFC10BC4}">
            <xm:f>datos!$Y$4</xm:f>
            <x14:dxf>
              <fill>
                <patternFill>
                  <bgColor theme="5"/>
                </patternFill>
              </fill>
              <border>
                <left style="thin">
                  <color auto="1"/>
                </left>
                <right style="thin">
                  <color auto="1"/>
                </right>
                <top style="thin">
                  <color auto="1"/>
                </top>
                <bottom style="thin">
                  <color auto="1"/>
                </bottom>
                <vertical/>
                <horizontal/>
              </border>
            </x14:dxf>
          </x14:cfRule>
          <x14:cfRule type="cellIs" priority="13" operator="equal" id="{9ADE6E14-0BFD-4C0F-B07A-4A3941511A7E}">
            <xm:f>datos!$Y$3</xm:f>
            <x14:dxf>
              <fill>
                <patternFill>
                  <bgColor rgb="FFFF0000"/>
                </patternFill>
              </fill>
              <border>
                <left style="thin">
                  <color auto="1"/>
                </left>
                <right style="thin">
                  <color auto="1"/>
                </right>
                <top style="thin">
                  <color auto="1"/>
                </top>
                <bottom style="thin">
                  <color auto="1"/>
                </bottom>
                <vertical/>
                <horizontal/>
              </border>
            </x14:dxf>
          </x14:cfRule>
          <xm:sqref>AA7:AG7</xm:sqref>
        </x14:conditionalFormatting>
        <x14:conditionalFormatting xmlns:xm="http://schemas.microsoft.com/office/excel/2006/main">
          <x14:cfRule type="cellIs" priority="1" operator="equal" id="{CF2E8977-0841-4EB8-A2E6-0CA7D3FA0DB2}">
            <xm:f>datos!$AE$7</xm:f>
            <x14:dxf>
              <fill>
                <patternFill>
                  <bgColor rgb="FFFF0000"/>
                </patternFill>
              </fill>
              <border>
                <left style="thin">
                  <color auto="1"/>
                </left>
                <right style="thin">
                  <color auto="1"/>
                </right>
                <top style="thin">
                  <color auto="1"/>
                </top>
                <bottom style="thin">
                  <color auto="1"/>
                </bottom>
                <vertical/>
                <horizontal/>
              </border>
            </x14:dxf>
          </x14:cfRule>
          <x14:cfRule type="cellIs" priority="2" operator="equal" id="{A7DAAE5F-E023-47BB-97BF-3BFA7C0A24D6}">
            <xm:f>datos!$AE$6</xm:f>
            <x14:dxf>
              <fill>
                <patternFill>
                  <bgColor rgb="FFFFC000"/>
                </patternFill>
              </fill>
              <border>
                <left style="thin">
                  <color auto="1"/>
                </left>
                <right style="thin">
                  <color auto="1"/>
                </right>
                <top style="thin">
                  <color auto="1"/>
                </top>
                <bottom style="thin">
                  <color auto="1"/>
                </bottom>
                <vertical/>
                <horizontal/>
              </border>
            </x14:dxf>
          </x14:cfRule>
          <x14:cfRule type="cellIs" priority="3" operator="equal" id="{7437B167-E0C6-4A54-B1E6-F6415A7FEE0E}">
            <xm:f>datos!$AE$5</xm:f>
            <x14:dxf>
              <fill>
                <patternFill>
                  <bgColor rgb="FFFFFF00"/>
                </patternFill>
              </fill>
              <border>
                <left style="thin">
                  <color auto="1"/>
                </left>
                <right style="thin">
                  <color auto="1"/>
                </right>
                <top style="thin">
                  <color auto="1"/>
                </top>
                <bottom style="thin">
                  <color auto="1"/>
                </bottom>
                <vertical/>
                <horizontal/>
              </border>
            </x14:dxf>
          </x14:cfRule>
          <x14:cfRule type="cellIs" priority="4" operator="equal" id="{60224CE8-BD07-4F5F-A9BA-B6582CC413DD}">
            <xm:f>datos!$AE$4</xm:f>
            <x14:dxf>
              <fill>
                <patternFill>
                  <bgColor rgb="FF00B050"/>
                </patternFill>
              </fill>
              <border>
                <left style="thin">
                  <color auto="1"/>
                </left>
                <right style="thin">
                  <color auto="1"/>
                </right>
                <top style="thin">
                  <color auto="1"/>
                </top>
                <bottom style="thin">
                  <color auto="1"/>
                </bottom>
                <vertical/>
                <horizontal/>
              </border>
            </x14:dxf>
          </x14:cfRule>
          <x14:cfRule type="cellIs" priority="5" operator="equal" id="{6F4317F5-F361-45A8-95B0-6FEEFE0B8533}">
            <xm:f>datos!$AE$3</xm:f>
            <x14:dxf>
              <fill>
                <patternFill>
                  <bgColor rgb="FF92D050"/>
                </patternFill>
              </fill>
              <border>
                <left style="thin">
                  <color auto="1"/>
                </left>
                <right style="thin">
                  <color auto="1"/>
                </right>
                <top style="thin">
                  <color auto="1"/>
                </top>
                <bottom style="thin">
                  <color auto="1"/>
                </bottom>
                <vertical/>
                <horizontal/>
              </border>
            </x14:dxf>
          </x14:cfRule>
          <xm:sqref>AH7</xm:sqref>
        </x14:conditionalFormatting>
      </x14:conditionalFormattings>
    </ext>
    <ext xmlns:x14="http://schemas.microsoft.com/office/spreadsheetml/2009/9/main" uri="{CCE6A557-97BC-4b89-ADB6-D9C93CAAB3DF}">
      <x14:dataValidations xmlns:xm="http://schemas.microsoft.com/office/excel/2006/main" count="9">
        <x14:dataValidation type="list" allowBlank="1" showInputMessage="1" showErrorMessage="1" xr:uid="{77A7E6D9-639B-47B5-8BD0-24FE0FE56F31}">
          <x14:formula1>
            <xm:f>datos!$N$2:$N$5</xm:f>
          </x14:formula1>
          <xm:sqref>AM7 AM12 AM15</xm:sqref>
        </x14:dataValidation>
        <x14:dataValidation type="list" allowBlank="1" showInputMessage="1" showErrorMessage="1" xr:uid="{128CBF55-2643-46CA-A370-ABD12885F5A5}">
          <x14:formula1>
            <xm:f>datos!$J$2:$J$3</xm:f>
          </x14:formula1>
          <xm:sqref>AF7:AF9 AF12 AF15</xm:sqref>
        </x14:dataValidation>
        <x14:dataValidation type="list" allowBlank="1" showInputMessage="1" showErrorMessage="1" xr:uid="{98A0443D-96F1-472C-BB96-3EB84820216B}">
          <x14:formula1>
            <xm:f>datos!$I$2:$I$4</xm:f>
          </x14:formula1>
          <xm:sqref>AE7:AE9 AE12 AE15</xm:sqref>
        </x14:dataValidation>
        <x14:dataValidation type="list" allowBlank="1" showInputMessage="1" showErrorMessage="1" xr:uid="{23688A52-D0F5-43A8-AC0C-B8E043E21152}">
          <x14:formula1>
            <xm:f>datos!$F$3:$F$17</xm:f>
          </x14:formula1>
          <xm:sqref>P7:P17</xm:sqref>
        </x14:dataValidation>
        <x14:dataValidation type="list" allowBlank="1" showInputMessage="1" showErrorMessage="1" xr:uid="{499AD60C-587D-4C3B-A9A9-3F6B5D66FB06}">
          <x14:formula1>
            <xm:f>datos!$E$2:$E$8</xm:f>
          </x14:formula1>
          <xm:sqref>L7:L17</xm:sqref>
        </x14:dataValidation>
        <x14:dataValidation type="list" allowBlank="1" showInputMessage="1" showErrorMessage="1" xr:uid="{1B31B84E-0329-4266-A849-C0DA978527C6}">
          <x14:formula1>
            <xm:f>datos!$G$2:$G$4</xm:f>
          </x14:formula1>
          <xm:sqref>G7:G17</xm:sqref>
        </x14:dataValidation>
        <x14:dataValidation type="list" allowBlank="1" showInputMessage="1" showErrorMessage="1" xr:uid="{23FDAA2D-A5ED-4A23-8346-9EFC6BBAD188}">
          <x14:formula1>
            <xm:f>datos!$B$2:$B$17</xm:f>
          </x14:formula1>
          <xm:sqref>B7:B17</xm:sqref>
        </x14:dataValidation>
        <x14:dataValidation type="list" allowBlank="1" showInputMessage="1" showErrorMessage="1" xr:uid="{46701179-696A-42B6-B9F2-D8A5B5DB5453}">
          <x14:formula1>
            <xm:f>datos!$D$2:$D$12</xm:f>
          </x14:formula1>
          <xm:sqref>K7:K17</xm:sqref>
        </x14:dataValidation>
        <x14:dataValidation type="list" allowBlank="1" showInputMessage="1" showErrorMessage="1" xr:uid="{6167462F-EC50-4B8C-A576-2065D979C898}">
          <x14:formula1>
            <xm:f>datos!$A$2:$A$12</xm:f>
          </x14:formula1>
          <xm:sqref>C7:C17</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A9ADDB-8562-4D1E-971A-152D10882A54}">
  <dimension ref="A1:AQ28"/>
  <sheetViews>
    <sheetView zoomScale="90" zoomScaleNormal="90" workbookViewId="0">
      <selection activeCell="K6" sqref="K6"/>
    </sheetView>
  </sheetViews>
  <sheetFormatPr baseColWidth="10" defaultRowHeight="15" x14ac:dyDescent="0.25"/>
  <cols>
    <col min="1" max="1" width="10.28515625" style="141" customWidth="1"/>
    <col min="2" max="2" width="15" style="141" customWidth="1"/>
    <col min="3" max="3" width="15.7109375" style="141" customWidth="1"/>
    <col min="4" max="4" width="19.140625" style="141" customWidth="1"/>
    <col min="5" max="5" width="32.5703125" style="191" customWidth="1"/>
    <col min="6" max="6" width="13.140625" style="141" customWidth="1"/>
    <col min="7" max="8" width="11.42578125" style="141"/>
    <col min="9" max="9" width="12.7109375" style="141" customWidth="1"/>
    <col min="10" max="10" width="17.42578125" style="141" customWidth="1"/>
    <col min="11" max="11" width="14.7109375" style="141" customWidth="1"/>
    <col min="12" max="12" width="12.28515625" style="141" customWidth="1"/>
    <col min="13" max="13" width="10.140625" style="141" customWidth="1"/>
    <col min="14" max="14" width="11.42578125" style="141"/>
    <col min="15" max="15" width="10.85546875" style="141" customWidth="1"/>
    <col min="16" max="19" width="11.42578125" style="141"/>
    <col min="20" max="21" width="13.28515625" style="141" customWidth="1"/>
    <col min="22" max="23" width="11.42578125" style="141"/>
    <col min="24" max="24" width="17.85546875" style="141" customWidth="1"/>
    <col min="25" max="25" width="11.42578125" style="141"/>
    <col min="26" max="27" width="15.5703125" style="141" customWidth="1"/>
    <col min="28" max="36" width="11.42578125" style="141"/>
    <col min="37" max="37" width="19" style="141" customWidth="1"/>
    <col min="38" max="38" width="14" style="141" bestFit="1" customWidth="1"/>
    <col min="39" max="39" width="16.140625" style="141" customWidth="1"/>
    <col min="40" max="40" width="14.42578125" style="141" customWidth="1"/>
    <col min="41" max="41" width="12.42578125" style="141" customWidth="1"/>
    <col min="42" max="43" width="15" style="141" customWidth="1"/>
    <col min="44" max="16384" width="11.42578125" style="141"/>
  </cols>
  <sheetData>
    <row r="1" spans="1:43" ht="36" customHeight="1" thickBot="1" x14ac:dyDescent="0.3">
      <c r="A1" s="346"/>
      <c r="B1" s="346"/>
      <c r="C1" s="347" t="s">
        <v>236</v>
      </c>
      <c r="D1" s="347"/>
      <c r="E1" s="347"/>
      <c r="F1" s="347"/>
      <c r="G1" s="347"/>
      <c r="H1" s="347"/>
      <c r="I1" s="347"/>
      <c r="J1" s="347"/>
      <c r="K1" s="347"/>
      <c r="L1" s="347"/>
      <c r="M1" s="347"/>
      <c r="N1" s="347"/>
      <c r="O1" s="347"/>
      <c r="P1" s="347"/>
      <c r="Q1" s="347"/>
      <c r="R1" s="347"/>
      <c r="S1" s="347"/>
      <c r="T1" s="347"/>
      <c r="U1" s="347"/>
      <c r="V1" s="347"/>
      <c r="W1" s="347"/>
      <c r="X1" s="347"/>
      <c r="Y1" s="347"/>
      <c r="Z1" s="348"/>
      <c r="AA1" s="349"/>
      <c r="AB1" s="349"/>
      <c r="AC1" s="349"/>
      <c r="AD1" s="349"/>
      <c r="AE1" s="349"/>
      <c r="AF1" s="349"/>
      <c r="AG1" s="349"/>
      <c r="AH1" s="349"/>
      <c r="AI1" s="349"/>
      <c r="AJ1" s="349"/>
      <c r="AK1" s="349"/>
      <c r="AL1" s="349"/>
      <c r="AM1" s="349"/>
      <c r="AN1" s="349"/>
      <c r="AO1" s="349"/>
      <c r="AP1" s="350"/>
      <c r="AQ1" s="115"/>
    </row>
    <row r="2" spans="1:43" s="170" customFormat="1" ht="16.5" customHeight="1" thickBot="1" x14ac:dyDescent="0.3">
      <c r="A2" s="351" t="s">
        <v>164</v>
      </c>
      <c r="B2" s="352"/>
      <c r="C2" s="352"/>
      <c r="D2" s="352"/>
      <c r="E2" s="352"/>
      <c r="F2" s="352"/>
      <c r="G2" s="352"/>
      <c r="H2" s="352"/>
      <c r="I2" s="352"/>
      <c r="J2" s="352"/>
      <c r="K2" s="353"/>
      <c r="L2" s="351" t="s">
        <v>165</v>
      </c>
      <c r="M2" s="352"/>
      <c r="N2" s="352"/>
      <c r="O2" s="352"/>
      <c r="P2" s="352"/>
      <c r="Q2" s="353"/>
      <c r="R2" s="354" t="s">
        <v>177</v>
      </c>
      <c r="S2" s="355"/>
      <c r="T2" s="355"/>
      <c r="U2" s="355"/>
      <c r="V2" s="355"/>
      <c r="W2" s="355"/>
      <c r="X2" s="355"/>
      <c r="Y2" s="355"/>
      <c r="Z2" s="355"/>
      <c r="AA2" s="355"/>
      <c r="AB2" s="355"/>
      <c r="AC2" s="355"/>
      <c r="AD2" s="355"/>
      <c r="AE2" s="356"/>
      <c r="AF2" s="357" t="s">
        <v>178</v>
      </c>
      <c r="AG2" s="352"/>
      <c r="AH2" s="352"/>
      <c r="AI2" s="352"/>
      <c r="AJ2" s="352"/>
      <c r="AK2" s="353"/>
      <c r="AL2" s="351" t="s">
        <v>167</v>
      </c>
      <c r="AM2" s="352"/>
      <c r="AN2" s="352"/>
      <c r="AO2" s="352"/>
      <c r="AP2" s="353"/>
      <c r="AQ2" s="372" t="s">
        <v>183</v>
      </c>
    </row>
    <row r="3" spans="1:43" ht="16.5" customHeight="1" x14ac:dyDescent="0.25">
      <c r="A3" s="366" t="s">
        <v>99</v>
      </c>
      <c r="B3" s="360" t="s">
        <v>180</v>
      </c>
      <c r="C3" s="360" t="s">
        <v>181</v>
      </c>
      <c r="D3" s="368" t="s">
        <v>102</v>
      </c>
      <c r="E3" s="360" t="s">
        <v>273</v>
      </c>
      <c r="F3" s="360" t="s">
        <v>234</v>
      </c>
      <c r="G3" s="360" t="s">
        <v>216</v>
      </c>
      <c r="H3" s="360" t="s">
        <v>233</v>
      </c>
      <c r="I3" s="360" t="s">
        <v>195</v>
      </c>
      <c r="J3" s="370" t="s">
        <v>229</v>
      </c>
      <c r="K3" s="374" t="s">
        <v>197</v>
      </c>
      <c r="L3" s="358" t="s">
        <v>113</v>
      </c>
      <c r="M3" s="362" t="s">
        <v>114</v>
      </c>
      <c r="N3" s="362" t="s">
        <v>115</v>
      </c>
      <c r="O3" s="362" t="s">
        <v>143</v>
      </c>
      <c r="P3" s="362" t="s">
        <v>161</v>
      </c>
      <c r="Q3" s="364" t="s">
        <v>130</v>
      </c>
      <c r="R3" s="366" t="s">
        <v>103</v>
      </c>
      <c r="S3" s="139"/>
      <c r="T3" s="360" t="s">
        <v>128</v>
      </c>
      <c r="U3" s="360"/>
      <c r="V3" s="360"/>
      <c r="W3" s="360"/>
      <c r="X3" s="360"/>
      <c r="Y3" s="360"/>
      <c r="Z3" s="360"/>
      <c r="AA3" s="360" t="s">
        <v>188</v>
      </c>
      <c r="AB3" s="368" t="s">
        <v>189</v>
      </c>
      <c r="AC3" s="360" t="s">
        <v>3</v>
      </c>
      <c r="AD3" s="360"/>
      <c r="AE3" s="374"/>
      <c r="AF3" s="376" t="s">
        <v>104</v>
      </c>
      <c r="AG3" s="362" t="s">
        <v>105</v>
      </c>
      <c r="AH3" s="362" t="s">
        <v>106</v>
      </c>
      <c r="AI3" s="368" t="s">
        <v>107</v>
      </c>
      <c r="AJ3" s="362" t="s">
        <v>108</v>
      </c>
      <c r="AK3" s="344" t="s">
        <v>179</v>
      </c>
      <c r="AL3" s="358" t="s">
        <v>110</v>
      </c>
      <c r="AM3" s="360" t="s">
        <v>132</v>
      </c>
      <c r="AN3" s="360" t="s">
        <v>133</v>
      </c>
      <c r="AO3" s="360" t="s">
        <v>134</v>
      </c>
      <c r="AP3" s="374" t="s">
        <v>163</v>
      </c>
      <c r="AQ3" s="373"/>
    </row>
    <row r="4" spans="1:43" ht="84" customHeight="1" thickBot="1" x14ac:dyDescent="0.3">
      <c r="A4" s="367"/>
      <c r="B4" s="361"/>
      <c r="C4" s="361"/>
      <c r="D4" s="369"/>
      <c r="E4" s="361"/>
      <c r="F4" s="361"/>
      <c r="G4" s="361"/>
      <c r="H4" s="361"/>
      <c r="I4" s="361"/>
      <c r="J4" s="371"/>
      <c r="K4" s="375"/>
      <c r="L4" s="359"/>
      <c r="M4" s="363"/>
      <c r="N4" s="363"/>
      <c r="O4" s="363"/>
      <c r="P4" s="363"/>
      <c r="Q4" s="365"/>
      <c r="R4" s="367"/>
      <c r="S4" s="153" t="s">
        <v>144</v>
      </c>
      <c r="T4" s="153" t="s">
        <v>142</v>
      </c>
      <c r="U4" s="153" t="s">
        <v>136</v>
      </c>
      <c r="V4" s="153" t="s">
        <v>141</v>
      </c>
      <c r="W4" s="153" t="s">
        <v>139</v>
      </c>
      <c r="X4" s="137" t="s">
        <v>140</v>
      </c>
      <c r="Y4" s="153" t="s">
        <v>137</v>
      </c>
      <c r="Z4" s="137" t="s">
        <v>138</v>
      </c>
      <c r="AA4" s="361"/>
      <c r="AB4" s="369"/>
      <c r="AC4" s="140" t="s">
        <v>190</v>
      </c>
      <c r="AD4" s="140" t="s">
        <v>191</v>
      </c>
      <c r="AE4" s="154" t="s">
        <v>192</v>
      </c>
      <c r="AF4" s="377"/>
      <c r="AG4" s="363"/>
      <c r="AH4" s="363"/>
      <c r="AI4" s="369"/>
      <c r="AJ4" s="363"/>
      <c r="AK4" s="345"/>
      <c r="AL4" s="359"/>
      <c r="AM4" s="361"/>
      <c r="AN4" s="361"/>
      <c r="AO4" s="361"/>
      <c r="AP4" s="375"/>
      <c r="AQ4" s="373"/>
    </row>
    <row r="5" spans="1:43" ht="44.25" customHeight="1" x14ac:dyDescent="0.25">
      <c r="A5" s="342">
        <v>1</v>
      </c>
      <c r="B5" s="184"/>
      <c r="C5" s="184" t="s">
        <v>261</v>
      </c>
      <c r="D5" s="187" t="str">
        <f>IFERROR(VLOOKUP(B5,datos!B1:C21,2,0),"")</f>
        <v/>
      </c>
      <c r="E5" s="175"/>
      <c r="F5" s="184"/>
      <c r="G5" s="155"/>
      <c r="H5" s="155"/>
      <c r="I5" s="185"/>
      <c r="J5" s="184" t="s">
        <v>228</v>
      </c>
      <c r="K5" s="189" t="s">
        <v>274</v>
      </c>
      <c r="L5" s="129">
        <v>30</v>
      </c>
      <c r="M5" s="146" t="str">
        <f>IFERROR(VLOOKUP(N5,datos!$AC$2:$AE$7,3,0),"")</f>
        <v>Media</v>
      </c>
      <c r="N5" s="127">
        <f>+IF(OR(L5="",L5=0),"",IF(L5&lt;=datos!$AD$3,datos!$AC$3,IF(AND(L5&gt;datos!$AD$3,L5&lt;=datos!$AD$4),datos!$AC$4,IF(AND(L5&gt;datos!$AD$4,L5&lt;=datos!$AD$5),datos!$AC$5,IF(AND(L5&gt;datos!$AD$5,L5&lt;=datos!$AD$6),datos!$AC$6,IF(L5&gt;datos!$AD$7,datos!$AC$7,0))))))</f>
        <v>0.6</v>
      </c>
      <c r="O5" s="148" t="e">
        <f>+HLOOKUP(A5,#REF!,22,0)</f>
        <v>#REF!</v>
      </c>
      <c r="P5" s="127" t="e">
        <f>+IF(O5="","",VLOOKUP(O5,datos!$AC$12:$AD$15,2,0))</f>
        <v>#REF!</v>
      </c>
      <c r="Q5" s="142" t="str">
        <f ca="1">IFERROR(INDIRECT("datos!"&amp;HLOOKUP(O5,calculo_imp,2,FALSE)&amp;VLOOKUP(M5,calculo_prob,2,FALSE)),"")</f>
        <v/>
      </c>
      <c r="R5" s="99">
        <v>1</v>
      </c>
      <c r="S5" s="130"/>
      <c r="T5" s="87"/>
      <c r="U5" s="87"/>
      <c r="V5" s="87"/>
      <c r="W5" s="87"/>
      <c r="X5" s="87"/>
      <c r="Y5" s="87"/>
      <c r="Z5" s="87"/>
      <c r="AA5" s="87"/>
      <c r="AB5" s="135" t="str">
        <f>IF(AC5="","",VLOOKUP(AC5,datos!$AT$6:$AU$9,2,0))</f>
        <v/>
      </c>
      <c r="AC5" s="130"/>
      <c r="AD5" s="130"/>
      <c r="AE5" s="95" t="str">
        <f>IF(AND(AC5="",AD5=""),"",IF(AC5="",0,VLOOKUP(AC5,datos!$AP$3:$AR$7,3,0))+IF(AD5="",0,VLOOKUP(AD5,datos!$AP$3:$AR$7,3,0)))</f>
        <v/>
      </c>
      <c r="AF5" s="106" t="str">
        <f>IF(OR(AG5="",AG5=0),"",IF(AG5&lt;=datos!$AC$3,datos!$AE$3,IF(AG5&lt;=datos!$AC$4,datos!$AE$4,IF(AG5&lt;=datos!$AC$5,datos!$AE$5,IF(AG5&lt;=datos!$AC$6,datos!$AE$6,IF(AG5&lt;=datos!$AC$7,datos!$AE$7,""))))))</f>
        <v/>
      </c>
      <c r="AG5" s="107" t="str">
        <f t="shared" ref="AG5:AG10" si="0">IF(AB5="","",IF(R5=1,IF(AB5="Probabilidad",N5-(N5*AE5),N5),IF(AB5="Probabilidad",AG4-(AG4*AE5),AG4)))</f>
        <v/>
      </c>
      <c r="AH5" s="146" t="str">
        <f>+IF(AI5&lt;=datos!$AD$11,datos!$AC$11,IF(AI5&lt;=datos!$AD$12,datos!$AC$12,IF(AI5&lt;=datos!$AD$13,datos!$AC$13,IF(AI5&lt;=datos!$AD$14,datos!$AC$14,IF(AI5&lt;=datos!$AD$15,datos!$AC$15,"")))))</f>
        <v/>
      </c>
      <c r="AI5" s="107" t="str">
        <f t="shared" ref="AI5:AI10" si="1">IF(AB5="","",IF(R5=1,IF(AB5="Impacto",P5-(P5*AE5),P5),IF(AB5="Impacto",AI4-(AI4*AE5),AI4)))</f>
        <v/>
      </c>
      <c r="AJ5" s="146" t="str">
        <f t="shared" ref="AJ5:AJ21" ca="1" si="2">IFERROR(INDIRECT("datos!"&amp;HLOOKUP(AH5,calculo_imp,2,FALSE)&amp;VLOOKUP(AF5,calculo_prob,2,FALSE)),"")</f>
        <v/>
      </c>
      <c r="AK5" s="91"/>
      <c r="AL5" s="129"/>
      <c r="AM5" s="88"/>
      <c r="AN5" s="88"/>
      <c r="AO5" s="130"/>
      <c r="AP5" s="150"/>
      <c r="AQ5" s="151"/>
    </row>
    <row r="6" spans="1:43" ht="42.75" customHeight="1" thickBot="1" x14ac:dyDescent="0.3">
      <c r="A6" s="343"/>
      <c r="B6" s="183"/>
      <c r="C6" s="183"/>
      <c r="D6" s="188"/>
      <c r="E6" s="177"/>
      <c r="F6" s="183"/>
      <c r="G6" s="193"/>
      <c r="H6" s="193"/>
      <c r="I6" s="186"/>
      <c r="J6" s="192"/>
      <c r="K6" s="190"/>
      <c r="L6" s="125"/>
      <c r="M6" s="147"/>
      <c r="N6" s="121"/>
      <c r="O6" s="149"/>
      <c r="P6" s="120" t="str">
        <f>+IF(O6="","",VLOOKUP(O6,datos!$AC$12:$AD$15,2,0))</f>
        <v/>
      </c>
      <c r="Q6" s="143"/>
      <c r="R6" s="100">
        <v>2</v>
      </c>
      <c r="S6" s="122"/>
      <c r="T6" s="83"/>
      <c r="U6" s="83"/>
      <c r="V6" s="83"/>
      <c r="W6" s="83"/>
      <c r="X6" s="83"/>
      <c r="Y6" s="83"/>
      <c r="Z6" s="83"/>
      <c r="AA6" s="83"/>
      <c r="AB6" s="132" t="str">
        <f>IF(AC6="","",VLOOKUP(AC6,datos!$AT$6:$AU$9,2,0))</f>
        <v/>
      </c>
      <c r="AC6" s="123"/>
      <c r="AD6" s="123"/>
      <c r="AE6" s="96" t="str">
        <f>IF(AND(AC6="",AD6=""),"",IF(AC6="",0,VLOOKUP(AC6,datos!$AP$3:$AR$7,3,0))+IF(AD6="",0,VLOOKUP(AD6,datos!$AP$3:$AR$7,3,0)))</f>
        <v/>
      </c>
      <c r="AF6" s="108" t="str">
        <f>IF(OR(AG6="",AG6=0),"",IF(AG6&lt;=datos!$AC$3,datos!$AE$3,IF(AG6&lt;=datos!$AC$4,datos!$AE$4,IF(AG6&lt;=datos!$AC$5,datos!$AE$5,IF(AG6&lt;=datos!$AC$6,datos!$AE$6,IF(AG6&lt;=datos!$AC$7,datos!$AE$7,""))))))</f>
        <v/>
      </c>
      <c r="AG6" s="109" t="str">
        <f t="shared" si="0"/>
        <v/>
      </c>
      <c r="AH6" s="147" t="str">
        <f>+IF(AI6&lt;=datos!$AD$11,datos!$AC$11,IF(AI6&lt;=datos!$AD$12,datos!$AC$12,IF(AI6&lt;=datos!$AD$13,datos!$AC$13,IF(AI6&lt;=datos!$AD$14,datos!$AC$14,IF(AI6&lt;=datos!$AD$15,datos!$AC$15,"")))))</f>
        <v/>
      </c>
      <c r="AI6" s="109" t="str">
        <f t="shared" si="1"/>
        <v/>
      </c>
      <c r="AJ6" s="147" t="str">
        <f t="shared" ca="1" si="2"/>
        <v/>
      </c>
      <c r="AK6" s="92"/>
      <c r="AL6" s="125"/>
      <c r="AM6" s="84"/>
      <c r="AN6" s="84"/>
      <c r="AO6" s="123"/>
      <c r="AP6" s="144"/>
      <c r="AQ6" s="145"/>
    </row>
    <row r="7" spans="1:43" ht="30" customHeight="1" thickBot="1" x14ac:dyDescent="0.3">
      <c r="A7" s="316">
        <v>2</v>
      </c>
      <c r="B7" s="248"/>
      <c r="C7" s="248"/>
      <c r="D7" s="318" t="str">
        <f>IFERROR(VLOOKUP(B7,datos!B6:C26,2,0),"")</f>
        <v/>
      </c>
      <c r="E7" s="178"/>
      <c r="F7" s="248"/>
      <c r="G7" s="337"/>
      <c r="H7" s="337"/>
      <c r="I7" s="338"/>
      <c r="J7" s="312"/>
      <c r="K7" s="304"/>
      <c r="L7" s="306"/>
      <c r="M7" s="308" t="str">
        <f>IFERROR(VLOOKUP(N7,datos!$AC$2:$AE$7,3,0),"")</f>
        <v/>
      </c>
      <c r="N7" s="309" t="str">
        <f>+IF(OR(L7="",L7=0),"",IF(L7&lt;=datos!$AD$3,datos!$AC$3,IF(AND(L7&gt;datos!$AD$3,L7&lt;=datos!$AD$4),datos!$AC$4,IF(AND(L7&gt;datos!$AD$4,L7&lt;=datos!$AD$5),datos!$AC$5,IF(AND(L7&gt;datos!$AD$5,L7&lt;=datos!$AD$6),datos!$AC$6,IF(L7&gt;datos!$AD$7,datos!$AC$7,0))))))</f>
        <v/>
      </c>
      <c r="O7" s="310" t="e">
        <f>+HLOOKUP(A7,#REF!,22,0)</f>
        <v>#REF!</v>
      </c>
      <c r="P7" s="309" t="e">
        <f>+IF(O7="","",VLOOKUP(O7,datos!$AC$12:$AD$15,2,0))</f>
        <v>#REF!</v>
      </c>
      <c r="Q7" s="328" t="str">
        <f ca="1">IFERROR(INDIRECT("datos!"&amp;HLOOKUP(O7,calculo_imp,2,FALSE)&amp;VLOOKUP(M7,calculo_prob,2,FALSE)),"")</f>
        <v/>
      </c>
      <c r="R7" s="99">
        <v>1</v>
      </c>
      <c r="S7" s="130"/>
      <c r="T7" s="118"/>
      <c r="U7" s="118"/>
      <c r="V7" s="118"/>
      <c r="W7" s="118"/>
      <c r="X7" s="118"/>
      <c r="Y7" s="118"/>
      <c r="Z7" s="87"/>
      <c r="AA7" s="87"/>
      <c r="AB7" s="135" t="str">
        <f>IF(AC7="","",VLOOKUP(AC7,datos!$AT$6:$AU$9,2,0))</f>
        <v/>
      </c>
      <c r="AC7" s="130"/>
      <c r="AD7" s="130"/>
      <c r="AE7" s="95" t="str">
        <f>IF(AND(AC7="",AD7=""),"",IF(AC7="",0,VLOOKUP(AC7,datos!$AP$3:$AR$7,3,0))+IF(AD7="",0,VLOOKUP(AD7,datos!$AP$3:$AR$7,3,0)))</f>
        <v/>
      </c>
      <c r="AF7" s="106" t="str">
        <f>IF(OR(AG7="",AG7=0),"",IF(AG7&lt;=datos!$AC$3,datos!$AE$3,IF(AG7&lt;=datos!$AC$4,datos!$AE$4,IF(AG7&lt;=datos!$AC$5,datos!$AE$5,IF(AG7&lt;=datos!$AC$6,datos!$AE$6,IF(AG7&lt;=datos!$AC$7,datos!$AE$7,""))))))</f>
        <v/>
      </c>
      <c r="AG7" s="107" t="str">
        <f>IF(AB7="","",IF(R7=1,IF(AB7="Probabilidad",N7-(N7*AE7),N7),IF(AB7="Probabilidad",#REF!-(#REF!*AE7),#REF!)))</f>
        <v/>
      </c>
      <c r="AH7" s="146" t="str">
        <f>+IF(AI7&lt;=datos!$AD$11,datos!$AC$11,IF(AI7&lt;=datos!$AD$12,datos!$AC$12,IF(AI7&lt;=datos!$AD$13,datos!$AC$13,IF(AI7&lt;=datos!$AD$14,datos!$AC$14,IF(AI7&lt;=datos!$AD$15,datos!$AC$15,"")))))</f>
        <v/>
      </c>
      <c r="AI7" s="107" t="str">
        <f>IF(AB7="","",IF(R7=1,IF(AB7="Impacto",P7-(P7*AE7),P7),IF(AB7="Impacto",#REF!-(#REF!*AE7),#REF!)))</f>
        <v/>
      </c>
      <c r="AJ7" s="146" t="str">
        <f t="shared" ca="1" si="2"/>
        <v/>
      </c>
      <c r="AK7" s="91"/>
      <c r="AL7" s="129"/>
      <c r="AM7" s="88"/>
      <c r="AN7" s="88"/>
      <c r="AO7" s="130"/>
      <c r="AP7" s="336"/>
      <c r="AQ7" s="313"/>
    </row>
    <row r="8" spans="1:43" ht="27" customHeight="1" thickBot="1" x14ac:dyDescent="0.3">
      <c r="A8" s="317"/>
      <c r="B8" s="249"/>
      <c r="C8" s="249"/>
      <c r="D8" s="271"/>
      <c r="E8" s="176"/>
      <c r="F8" s="249"/>
      <c r="G8" s="337"/>
      <c r="H8" s="337"/>
      <c r="I8" s="270"/>
      <c r="J8" s="312"/>
      <c r="K8" s="305"/>
      <c r="L8" s="307"/>
      <c r="M8" s="295"/>
      <c r="N8" s="251"/>
      <c r="O8" s="311"/>
      <c r="P8" s="251" t="e">
        <f>IF(OR(#REF!=datos!$AB$10,#REF!=datos!$AB$16),"",VLOOKUP(#REF!,datos!$AA$10:$AC$21,3,0))</f>
        <v>#REF!</v>
      </c>
      <c r="Q8" s="329"/>
      <c r="R8" s="100">
        <v>2</v>
      </c>
      <c r="S8" s="123"/>
      <c r="T8" s="118"/>
      <c r="U8" s="118"/>
      <c r="V8" s="118"/>
      <c r="W8" s="118"/>
      <c r="X8" s="118"/>
      <c r="Y8" s="118"/>
      <c r="Z8" s="83"/>
      <c r="AA8" s="87"/>
      <c r="AB8" s="132" t="str">
        <f>IF(AC8="","",VLOOKUP(AC8,datos!$AT$6:$AU$9,2,0))</f>
        <v/>
      </c>
      <c r="AC8" s="123"/>
      <c r="AD8" s="123"/>
      <c r="AE8" s="96" t="str">
        <f>IF(AND(AC8="",AD8=""),"",IF(AC8="",0,VLOOKUP(AC8,datos!$AP$3:$AR$7,3,0))+IF(AD8="",0,VLOOKUP(AD8,datos!$AP$3:$AR$7,3,0)))</f>
        <v/>
      </c>
      <c r="AF8" s="108" t="str">
        <f>IF(OR(AG8="",AG8=0),"",IF(AG8&lt;=datos!$AC$3,datos!$AE$3,IF(AG8&lt;=datos!$AC$4,datos!$AE$4,IF(AG8&lt;=datos!$AC$5,datos!$AE$5,IF(AG8&lt;=datos!$AC$6,datos!$AE$6,IF(AG8&lt;=datos!$AC$7,datos!$AE$7,""))))))</f>
        <v/>
      </c>
      <c r="AG8" s="109" t="str">
        <f t="shared" si="0"/>
        <v/>
      </c>
      <c r="AH8" s="147" t="str">
        <f>+IF(AI8&lt;=datos!$AD$11,datos!$AC$11,IF(AI8&lt;=datos!$AD$12,datos!$AC$12,IF(AI8&lt;=datos!$AD$13,datos!$AC$13,IF(AI8&lt;=datos!$AD$14,datos!$AC$14,IF(AI8&lt;=datos!$AD$15,datos!$AC$15,"")))))</f>
        <v/>
      </c>
      <c r="AI8" s="109" t="str">
        <f t="shared" si="1"/>
        <v/>
      </c>
      <c r="AJ8" s="147" t="str">
        <f t="shared" ca="1" si="2"/>
        <v/>
      </c>
      <c r="AK8" s="92"/>
      <c r="AL8" s="125"/>
      <c r="AM8" s="84"/>
      <c r="AN8" s="84"/>
      <c r="AO8" s="123"/>
      <c r="AP8" s="330"/>
      <c r="AQ8" s="314"/>
    </row>
    <row r="9" spans="1:43" ht="31.5" customHeight="1" thickBot="1" x14ac:dyDescent="0.3">
      <c r="A9" s="317"/>
      <c r="B9" s="249"/>
      <c r="C9" s="249"/>
      <c r="D9" s="271"/>
      <c r="E9" s="176"/>
      <c r="F9" s="249"/>
      <c r="G9" s="337"/>
      <c r="H9" s="337"/>
      <c r="I9" s="270"/>
      <c r="J9" s="312"/>
      <c r="K9" s="305"/>
      <c r="L9" s="307"/>
      <c r="M9" s="295"/>
      <c r="N9" s="251"/>
      <c r="O9" s="311"/>
      <c r="P9" s="251" t="e">
        <f>IF(OR(#REF!=datos!$AB$10,#REF!=datos!$AB$16),"",VLOOKUP(#REF!,datos!$AA$10:$AC$21,3,0))</f>
        <v>#REF!</v>
      </c>
      <c r="Q9" s="329"/>
      <c r="R9" s="100">
        <v>3</v>
      </c>
      <c r="S9" s="123"/>
      <c r="T9" s="118"/>
      <c r="U9" s="118"/>
      <c r="V9" s="118"/>
      <c r="W9" s="118"/>
      <c r="X9" s="118"/>
      <c r="Y9" s="118"/>
      <c r="Z9" s="83"/>
      <c r="AA9" s="87"/>
      <c r="AB9" s="132" t="str">
        <f>IF(AC9="","",VLOOKUP(AC9,datos!$AT$6:$AU$9,2,0))</f>
        <v/>
      </c>
      <c r="AC9" s="123"/>
      <c r="AD9" s="123"/>
      <c r="AE9" s="96" t="str">
        <f>IF(AND(AC9="",AD9=""),"",IF(AC9="",0,VLOOKUP(AC9,datos!$AP$3:$AR$7,3,0))+IF(AD9="",0,VLOOKUP(AD9,datos!$AP$3:$AR$7,3,0)))</f>
        <v/>
      </c>
      <c r="AF9" s="108" t="str">
        <f>IF(OR(AG9="",AG9=0),"",IF(AG9&lt;=datos!$AC$3,datos!$AE$3,IF(AG9&lt;=datos!$AC$4,datos!$AE$4,IF(AG9&lt;=datos!$AC$5,datos!$AE$5,IF(AG9&lt;=datos!$AC$6,datos!$AE$6,IF(AG9&lt;=datos!$AC$7,datos!$AE$7,""))))))</f>
        <v/>
      </c>
      <c r="AG9" s="109" t="str">
        <f t="shared" si="0"/>
        <v/>
      </c>
      <c r="AH9" s="147" t="str">
        <f>+IF(AI9&lt;=datos!$AD$11,datos!$AC$11,IF(AI9&lt;=datos!$AD$12,datos!$AC$12,IF(AI9&lt;=datos!$AD$13,datos!$AC$13,IF(AI9&lt;=datos!$AD$14,datos!$AC$14,IF(AI9&lt;=datos!$AD$15,datos!$AC$15,"")))))</f>
        <v/>
      </c>
      <c r="AI9" s="109" t="str">
        <f t="shared" si="1"/>
        <v/>
      </c>
      <c r="AJ9" s="147" t="str">
        <f t="shared" ca="1" si="2"/>
        <v/>
      </c>
      <c r="AK9" s="92"/>
      <c r="AL9" s="125"/>
      <c r="AM9" s="84"/>
      <c r="AN9" s="84"/>
      <c r="AO9" s="123"/>
      <c r="AP9" s="330"/>
      <c r="AQ9" s="314"/>
    </row>
    <row r="10" spans="1:43" ht="36.75" customHeight="1" thickBot="1" x14ac:dyDescent="0.3">
      <c r="A10" s="317"/>
      <c r="B10" s="249"/>
      <c r="C10" s="249"/>
      <c r="D10" s="271"/>
      <c r="E10" s="176"/>
      <c r="F10" s="249"/>
      <c r="G10" s="337"/>
      <c r="H10" s="337"/>
      <c r="I10" s="270"/>
      <c r="J10" s="312"/>
      <c r="K10" s="305"/>
      <c r="L10" s="307"/>
      <c r="M10" s="295"/>
      <c r="N10" s="251"/>
      <c r="O10" s="311"/>
      <c r="P10" s="251" t="e">
        <f>IF(OR(#REF!=datos!$AB$10,#REF!=datos!$AB$16),"",VLOOKUP(#REF!,datos!$AA$10:$AC$21,3,0))</f>
        <v>#REF!</v>
      </c>
      <c r="Q10" s="329"/>
      <c r="R10" s="100">
        <v>4</v>
      </c>
      <c r="S10" s="123"/>
      <c r="T10" s="118"/>
      <c r="U10" s="118"/>
      <c r="V10" s="118"/>
      <c r="W10" s="118"/>
      <c r="X10" s="118"/>
      <c r="Y10" s="118"/>
      <c r="Z10" s="83"/>
      <c r="AA10" s="87"/>
      <c r="AB10" s="132" t="str">
        <f>IF(AC10="","",VLOOKUP(AC10,datos!$AT$6:$AU$9,2,0))</f>
        <v/>
      </c>
      <c r="AC10" s="123"/>
      <c r="AD10" s="123"/>
      <c r="AE10" s="96" t="str">
        <f>IF(AND(AC10="",AD10=""),"",IF(AC10="",0,VLOOKUP(AC10,datos!$AP$3:$AR$7,3,0))+IF(AD10="",0,VLOOKUP(AD10,datos!$AP$3:$AR$7,3,0)))</f>
        <v/>
      </c>
      <c r="AF10" s="108" t="str">
        <f>IF(OR(AG10="",AG10=0),"",IF(AG10&lt;=datos!$AC$3,datos!$AE$3,IF(AG10&lt;=datos!$AC$4,datos!$AE$4,IF(AG10&lt;=datos!$AC$5,datos!$AE$5,IF(AG10&lt;=datos!$AC$6,datos!$AE$6,IF(AG10&lt;=datos!$AC$7,datos!$AE$7,""))))))</f>
        <v/>
      </c>
      <c r="AG10" s="109" t="str">
        <f t="shared" si="0"/>
        <v/>
      </c>
      <c r="AH10" s="147" t="str">
        <f>+IF(AI10&lt;=datos!$AD$11,datos!$AC$11,IF(AI10&lt;=datos!$AD$12,datos!$AC$12,IF(AI10&lt;=datos!$AD$13,datos!$AC$13,IF(AI10&lt;=datos!$AD$14,datos!$AC$14,IF(AI10&lt;=datos!$AD$15,datos!$AC$15,"")))))</f>
        <v/>
      </c>
      <c r="AI10" s="109" t="str">
        <f t="shared" si="1"/>
        <v/>
      </c>
      <c r="AJ10" s="147" t="str">
        <f t="shared" ca="1" si="2"/>
        <v/>
      </c>
      <c r="AK10" s="92"/>
      <c r="AL10" s="125"/>
      <c r="AM10" s="84"/>
      <c r="AN10" s="84"/>
      <c r="AO10" s="123"/>
      <c r="AP10" s="330"/>
      <c r="AQ10" s="314"/>
    </row>
    <row r="11" spans="1:43" ht="82.5" customHeight="1" thickBot="1" x14ac:dyDescent="0.3">
      <c r="A11" s="138">
        <v>3</v>
      </c>
      <c r="B11" s="130"/>
      <c r="C11" s="130"/>
      <c r="D11" s="135" t="str">
        <f>IFERROR(VLOOKUP(B11,datos!B11:C31,2,0),"")</f>
        <v/>
      </c>
      <c r="E11" s="175"/>
      <c r="F11" s="130"/>
      <c r="G11" s="119"/>
      <c r="H11" s="130"/>
      <c r="I11" s="134"/>
      <c r="J11" s="152"/>
      <c r="K11" s="128"/>
      <c r="L11" s="129"/>
      <c r="M11" s="146" t="str">
        <f>IFERROR(VLOOKUP(N11,datos!$AC$2:$AE$7,3,0),"")</f>
        <v/>
      </c>
      <c r="N11" s="127" t="str">
        <f>+IF(OR(L11="",L11=0),"",IF(L11&lt;=datos!$AD$3,datos!$AC$3,IF(AND(L11&gt;datos!$AD$3,L11&lt;=datos!$AD$4),datos!$AC$4,IF(AND(L11&gt;datos!$AD$4,L11&lt;=datos!$AD$5),datos!$AC$5,IF(AND(L11&gt;datos!$AD$5,L11&lt;=datos!$AD$6),datos!$AC$6,IF(L11&gt;datos!$AD$7,datos!$AC$7,0))))))</f>
        <v/>
      </c>
      <c r="O11" s="148" t="e">
        <f>+HLOOKUP(A11,#REF!,22,0)</f>
        <v>#REF!</v>
      </c>
      <c r="P11" s="127" t="e">
        <f>+IF(O11="","",VLOOKUP(O11,datos!$AC$12:$AD$15,2,0))</f>
        <v>#REF!</v>
      </c>
      <c r="Q11" s="142" t="str">
        <f ca="1">IFERROR(INDIRECT("datos!"&amp;HLOOKUP(O11,calculo_imp,2,FALSE)&amp;VLOOKUP(M11,calculo_prob,2,FALSE)),"")</f>
        <v/>
      </c>
      <c r="R11" s="99">
        <v>1</v>
      </c>
      <c r="S11" s="130"/>
      <c r="T11" s="87"/>
      <c r="U11" s="87"/>
      <c r="V11" s="87"/>
      <c r="W11" s="87"/>
      <c r="X11" s="87"/>
      <c r="Y11" s="87"/>
      <c r="Z11" s="87"/>
      <c r="AA11" s="87"/>
      <c r="AB11" s="135" t="str">
        <f>IF(AC11="","",VLOOKUP(AC11,datos!$AT$6:$AU$9,2,0))</f>
        <v/>
      </c>
      <c r="AC11" s="130"/>
      <c r="AD11" s="130"/>
      <c r="AE11" s="95" t="str">
        <f>IF(AND(AC11="",AD11=""),"",IF(AC11="",0,VLOOKUP(AC11,datos!$AP$3:$AR$7,3,0))+IF(AD11="",0,VLOOKUP(AD11,datos!$AP$3:$AR$7,3,0)))</f>
        <v/>
      </c>
      <c r="AF11" s="106" t="str">
        <f>IF(OR(AG11="",AG11=0),"",IF(AG11&lt;=datos!$AC$3,datos!$AE$3,IF(AG11&lt;=datos!$AC$4,datos!$AE$4,IF(AG11&lt;=datos!$AC$5,datos!$AE$5,IF(AG11&lt;=datos!$AC$6,datos!$AE$6,IF(AG11&lt;=datos!$AC$7,datos!$AE$7,""))))))</f>
        <v/>
      </c>
      <c r="AG11" s="107" t="str">
        <f>IF(AB11="","",IF(R11=1,IF(AB11="Probabilidad",N11-(N11*AE11),N11),IF(AB11="Probabilidad",#REF!-(#REF!*AE11),#REF!)))</f>
        <v/>
      </c>
      <c r="AH11" s="146" t="str">
        <f>+IF(AI11&lt;=datos!$AD$11,datos!$AC$11,IF(AI11&lt;=datos!$AD$12,datos!$AC$12,IF(AI11&lt;=datos!$AD$13,datos!$AC$13,IF(AI11&lt;=datos!$AD$14,datos!$AC$14,IF(AI11&lt;=datos!$AD$15,datos!$AC$15,"")))))</f>
        <v/>
      </c>
      <c r="AI11" s="107" t="str">
        <f>IF(AB11="","",IF(R11=1,IF(AB11="Impacto",P11-(P11*AE11),P11),IF(AB11="Impacto",#REF!-(#REF!*AE11),#REF!)))</f>
        <v/>
      </c>
      <c r="AJ11" s="146" t="str">
        <f t="shared" ca="1" si="2"/>
        <v/>
      </c>
      <c r="AK11" s="91"/>
      <c r="AL11" s="129"/>
      <c r="AM11" s="88"/>
      <c r="AN11" s="88"/>
      <c r="AO11" s="130"/>
      <c r="AP11" s="150"/>
      <c r="AQ11" s="151"/>
    </row>
    <row r="12" spans="1:43" x14ac:dyDescent="0.25">
      <c r="A12" s="332">
        <v>4</v>
      </c>
      <c r="B12" s="319"/>
      <c r="C12" s="319"/>
      <c r="D12" s="334" t="str">
        <f>IFERROR(VLOOKUP(B12,datos!B12:C36,2,0),"")</f>
        <v/>
      </c>
      <c r="E12" s="175"/>
      <c r="F12" s="319"/>
      <c r="G12" s="319"/>
      <c r="H12" s="319"/>
      <c r="I12" s="319"/>
      <c r="J12" s="321"/>
      <c r="K12" s="323"/>
      <c r="L12" s="306"/>
      <c r="M12" s="308" t="str">
        <f>IFERROR(VLOOKUP(N12,datos!$AC$2:$AE$7,3,0),"")</f>
        <v/>
      </c>
      <c r="N12" s="309" t="str">
        <f>+IF(OR(L12="",L12=0),"",IF(L12&lt;=datos!$AD$3,datos!$AC$3,IF(AND(L12&gt;datos!$AD$3,L12&lt;=datos!$AD$4),datos!$AC$4,IF(AND(L12&gt;datos!$AD$4,L12&lt;=datos!$AD$5),datos!$AC$5,IF(AND(L12&gt;datos!$AD$5,L12&lt;=datos!$AD$6),datos!$AC$6,IF(L12&gt;datos!$AD$7,datos!$AC$7,0))))))</f>
        <v/>
      </c>
      <c r="O12" s="310" t="e">
        <f>+HLOOKUP(A12,#REF!,22,0)</f>
        <v>#REF!</v>
      </c>
      <c r="P12" s="309" t="e">
        <f>+IF(O12="","",VLOOKUP(O12,datos!$AC$12:$AD$15,2,0))</f>
        <v>#REF!</v>
      </c>
      <c r="Q12" s="328" t="str">
        <f ca="1">IFERROR(INDIRECT("datos!"&amp;HLOOKUP(O12,calculo_imp,2,FALSE)&amp;VLOOKUP(M12,calculo_prob,2,FALSE)),"")</f>
        <v/>
      </c>
      <c r="R12" s="99">
        <v>1</v>
      </c>
      <c r="S12" s="130"/>
      <c r="T12" s="87"/>
      <c r="U12" s="87"/>
      <c r="V12" s="87"/>
      <c r="W12" s="87"/>
      <c r="X12" s="87"/>
      <c r="Y12" s="87"/>
      <c r="Z12" s="87"/>
      <c r="AA12" s="87"/>
      <c r="AB12" s="135" t="str">
        <f>IF(AC12="","",VLOOKUP(AC12,datos!$AT$6:$AU$9,2,0))</f>
        <v/>
      </c>
      <c r="AC12" s="130"/>
      <c r="AD12" s="130"/>
      <c r="AE12" s="95" t="str">
        <f>IF(AND(AC12="",AD12=""),"",IF(AC12="",0,VLOOKUP(AC12,datos!$AP$3:$AR$7,3,0))+IF(AD12="",0,VLOOKUP(AD12,datos!$AP$3:$AR$7,3,0)))</f>
        <v/>
      </c>
      <c r="AF12" s="106" t="str">
        <f>IF(OR(AG12="",AG12=0),"",IF(AG12&lt;=datos!$AC$3,datos!$AE$3,IF(AG12&lt;=datos!$AC$4,datos!$AE$4,IF(AG12&lt;=datos!$AC$5,datos!$AE$5,IF(AG12&lt;=datos!$AC$6,datos!$AE$6,IF(AG12&lt;=datos!$AC$7,datos!$AE$7,""))))))</f>
        <v/>
      </c>
      <c r="AG12" s="107" t="str">
        <f>IF(AB12="","",IF(R12=1,IF(AB12="Probabilidad",N12-(N12*AE12),N12),IF(AB12="Probabilidad",#REF!-(#REF!*AE12),#REF!)))</f>
        <v/>
      </c>
      <c r="AH12" s="146" t="str">
        <f>+IF(AI12&lt;=datos!$AD$11,datos!$AC$11,IF(AI12&lt;=datos!$AD$12,datos!$AC$12,IF(AI12&lt;=datos!$AD$13,datos!$AC$13,IF(AI12&lt;=datos!$AD$14,datos!$AC$14,IF(AI12&lt;=datos!$AD$15,datos!$AC$15,"")))))</f>
        <v/>
      </c>
      <c r="AI12" s="107" t="str">
        <f>IF(AB12="","",IF(R12=1,IF(AB12="Impacto",P12-(P12*AE12),P12),IF(AB12="Impacto",#REF!-(#REF!*AE12),#REF!)))</f>
        <v/>
      </c>
      <c r="AJ12" s="146" t="str">
        <f t="shared" ca="1" si="2"/>
        <v/>
      </c>
      <c r="AK12" s="91"/>
      <c r="AL12" s="129"/>
      <c r="AM12" s="88"/>
      <c r="AN12" s="88"/>
      <c r="AO12" s="130"/>
      <c r="AP12" s="336"/>
      <c r="AQ12" s="313"/>
    </row>
    <row r="13" spans="1:43" x14ac:dyDescent="0.25">
      <c r="A13" s="317"/>
      <c r="B13" s="249"/>
      <c r="C13" s="249"/>
      <c r="D13" s="271"/>
      <c r="E13" s="176"/>
      <c r="F13" s="249"/>
      <c r="G13" s="249"/>
      <c r="H13" s="249"/>
      <c r="I13" s="249"/>
      <c r="J13" s="312"/>
      <c r="K13" s="305"/>
      <c r="L13" s="307"/>
      <c r="M13" s="295"/>
      <c r="N13" s="251"/>
      <c r="O13" s="311"/>
      <c r="P13" s="251" t="e">
        <f>IF(OR(#REF!=datos!$AB$10,#REF!=datos!$AB$16),"",VLOOKUP(#REF!,datos!$AA$10:$AC$21,3,0))</f>
        <v>#REF!</v>
      </c>
      <c r="Q13" s="329"/>
      <c r="R13" s="100">
        <v>2</v>
      </c>
      <c r="S13" s="123"/>
      <c r="T13" s="83"/>
      <c r="U13" s="83"/>
      <c r="V13" s="83"/>
      <c r="W13" s="83"/>
      <c r="X13" s="83"/>
      <c r="Y13" s="83"/>
      <c r="Z13" s="83"/>
      <c r="AA13" s="83"/>
      <c r="AB13" s="132" t="str">
        <f>IF(AC13="","",VLOOKUP(AC13,datos!$AT$6:$AU$9,2,0))</f>
        <v/>
      </c>
      <c r="AC13" s="123"/>
      <c r="AD13" s="123"/>
      <c r="AE13" s="96" t="str">
        <f>IF(AND(AC13="",AD13=""),"",IF(AC13="",0,VLOOKUP(AC13,datos!$AP$3:$AR$7,3,0))+IF(AD13="",0,VLOOKUP(AD13,datos!$AP$3:$AR$7,3,0)))</f>
        <v/>
      </c>
      <c r="AF13" s="108" t="str">
        <f>IF(OR(AG13="",AG13=0),"",IF(AG13&lt;=datos!$AC$3,datos!$AE$3,IF(AG13&lt;=datos!$AC$4,datos!$AE$4,IF(AG13&lt;=datos!$AC$5,datos!$AE$5,IF(AG13&lt;=datos!$AC$6,datos!$AE$6,IF(AG13&lt;=datos!$AC$7,datos!$AE$7,""))))))</f>
        <v/>
      </c>
      <c r="AG13" s="109" t="str">
        <f t="shared" ref="AG13:AG21" si="3">IF(AB13="","",IF(R13=1,IF(AB13="Probabilidad",N13-(N13*AE13),N13),IF(AB13="Probabilidad",AG12-(AG12*AE13),AG12)))</f>
        <v/>
      </c>
      <c r="AH13" s="147" t="str">
        <f>+IF(AI13&lt;=datos!$AD$11,datos!$AC$11,IF(AI13&lt;=datos!$AD$12,datos!$AC$12,IF(AI13&lt;=datos!$AD$13,datos!$AC$13,IF(AI13&lt;=datos!$AD$14,datos!$AC$14,IF(AI13&lt;=datos!$AD$15,datos!$AC$15,"")))))</f>
        <v/>
      </c>
      <c r="AI13" s="109" t="str">
        <f t="shared" ref="AI13:AI21" si="4">IF(AB13="","",IF(R13=1,IF(AB13="Impacto",P13-(P13*AE13),P13),IF(AB13="Impacto",AI12-(AI12*AE13),AI12)))</f>
        <v/>
      </c>
      <c r="AJ13" s="147" t="str">
        <f t="shared" ca="1" si="2"/>
        <v/>
      </c>
      <c r="AK13" s="92"/>
      <c r="AL13" s="125"/>
      <c r="AM13" s="84"/>
      <c r="AN13" s="84"/>
      <c r="AO13" s="123"/>
      <c r="AP13" s="330"/>
      <c r="AQ13" s="314"/>
    </row>
    <row r="14" spans="1:43" x14ac:dyDescent="0.25">
      <c r="A14" s="317"/>
      <c r="B14" s="249"/>
      <c r="C14" s="249"/>
      <c r="D14" s="271"/>
      <c r="E14" s="176"/>
      <c r="F14" s="249"/>
      <c r="G14" s="249"/>
      <c r="H14" s="249"/>
      <c r="I14" s="249"/>
      <c r="J14" s="312"/>
      <c r="K14" s="305"/>
      <c r="L14" s="307"/>
      <c r="M14" s="295"/>
      <c r="N14" s="251"/>
      <c r="O14" s="311"/>
      <c r="P14" s="251" t="e">
        <f>IF(OR(#REF!=datos!$AB$10,#REF!=datos!$AB$16),"",VLOOKUP(#REF!,datos!$AA$10:$AC$21,3,0))</f>
        <v>#REF!</v>
      </c>
      <c r="Q14" s="329"/>
      <c r="R14" s="100">
        <v>3</v>
      </c>
      <c r="S14" s="101"/>
      <c r="T14" s="83"/>
      <c r="U14" s="83"/>
      <c r="V14" s="83"/>
      <c r="W14" s="83"/>
      <c r="X14" s="83"/>
      <c r="Y14" s="83"/>
      <c r="Z14" s="83"/>
      <c r="AA14" s="83"/>
      <c r="AB14" s="132" t="str">
        <f>IF(AC14="","",VLOOKUP(AC14,datos!$AT$6:$AU$9,2,0))</f>
        <v/>
      </c>
      <c r="AC14" s="123"/>
      <c r="AD14" s="123"/>
      <c r="AE14" s="96" t="str">
        <f>IF(AND(AC14="",AD14=""),"",IF(AC14="",0,VLOOKUP(AC14,datos!$AP$3:$AR$7,3,0))+IF(AD14="",0,VLOOKUP(AD14,datos!$AP$3:$AR$7,3,0)))</f>
        <v/>
      </c>
      <c r="AF14" s="108" t="str">
        <f>IF(OR(AG14="",AG14=0),"",IF(AG14&lt;=datos!$AC$3,datos!$AE$3,IF(AG14&lt;=datos!$AC$4,datos!$AE$4,IF(AG14&lt;=datos!$AC$5,datos!$AE$5,IF(AG14&lt;=datos!$AC$6,datos!$AE$6,IF(AG14&lt;=datos!$AC$7,datos!$AE$7,""))))))</f>
        <v/>
      </c>
      <c r="AG14" s="109" t="str">
        <f t="shared" si="3"/>
        <v/>
      </c>
      <c r="AH14" s="147" t="str">
        <f>+IF(AI14&lt;=datos!$AD$11,datos!$AC$11,IF(AI14&lt;=datos!$AD$12,datos!$AC$12,IF(AI14&lt;=datos!$AD$13,datos!$AC$13,IF(AI14&lt;=datos!$AD$14,datos!$AC$14,IF(AI14&lt;=datos!$AD$15,datos!$AC$15,"")))))</f>
        <v/>
      </c>
      <c r="AI14" s="109" t="str">
        <f t="shared" si="4"/>
        <v/>
      </c>
      <c r="AJ14" s="147" t="str">
        <f t="shared" ca="1" si="2"/>
        <v/>
      </c>
      <c r="AK14" s="92"/>
      <c r="AL14" s="125"/>
      <c r="AM14" s="84"/>
      <c r="AN14" s="84"/>
      <c r="AO14" s="123"/>
      <c r="AP14" s="330"/>
      <c r="AQ14" s="314"/>
    </row>
    <row r="15" spans="1:43" x14ac:dyDescent="0.25">
      <c r="A15" s="317"/>
      <c r="B15" s="249"/>
      <c r="C15" s="249"/>
      <c r="D15" s="271"/>
      <c r="E15" s="176"/>
      <c r="F15" s="249"/>
      <c r="G15" s="249"/>
      <c r="H15" s="249"/>
      <c r="I15" s="249"/>
      <c r="J15" s="312"/>
      <c r="K15" s="305"/>
      <c r="L15" s="307"/>
      <c r="M15" s="295"/>
      <c r="N15" s="251"/>
      <c r="O15" s="311"/>
      <c r="P15" s="251" t="e">
        <f>IF(OR(#REF!=datos!$AB$10,#REF!=datos!$AB$16),"",VLOOKUP(#REF!,datos!$AA$10:$AC$21,3,0))</f>
        <v>#REF!</v>
      </c>
      <c r="Q15" s="329"/>
      <c r="R15" s="100">
        <v>4</v>
      </c>
      <c r="S15" s="101"/>
      <c r="T15" s="83"/>
      <c r="U15" s="83"/>
      <c r="V15" s="83"/>
      <c r="W15" s="83"/>
      <c r="X15" s="83"/>
      <c r="Y15" s="83"/>
      <c r="Z15" s="83"/>
      <c r="AA15" s="83"/>
      <c r="AB15" s="132" t="str">
        <f>IF(AC15="","",VLOOKUP(AC15,datos!$AT$6:$AU$9,2,0))</f>
        <v/>
      </c>
      <c r="AC15" s="123"/>
      <c r="AD15" s="123"/>
      <c r="AE15" s="96" t="str">
        <f>IF(AND(AC15="",AD15=""),"",IF(AC15="",0,VLOOKUP(AC15,datos!$AP$3:$AR$7,3,0))+IF(AD15="",0,VLOOKUP(AD15,datos!$AP$3:$AR$7,3,0)))</f>
        <v/>
      </c>
      <c r="AF15" s="108" t="str">
        <f>IF(OR(AG15="",AG15=0),"",IF(AG15&lt;=datos!$AC$3,datos!$AE$3,IF(AG15&lt;=datos!$AC$4,datos!$AE$4,IF(AG15&lt;=datos!$AC$5,datos!$AE$5,IF(AG15&lt;=datos!$AC$6,datos!$AE$6,IF(AG15&lt;=datos!$AC$7,datos!$AE$7,""))))))</f>
        <v/>
      </c>
      <c r="AG15" s="109" t="str">
        <f t="shared" si="3"/>
        <v/>
      </c>
      <c r="AH15" s="147" t="str">
        <f>+IF(AI15&lt;=datos!$AD$11,datos!$AC$11,IF(AI15&lt;=datos!$AD$12,datos!$AC$12,IF(AI15&lt;=datos!$AD$13,datos!$AC$13,IF(AI15&lt;=datos!$AD$14,datos!$AC$14,IF(AI15&lt;=datos!$AD$15,datos!$AC$15,"")))))</f>
        <v/>
      </c>
      <c r="AI15" s="109" t="str">
        <f t="shared" si="4"/>
        <v/>
      </c>
      <c r="AJ15" s="147" t="str">
        <f t="shared" ca="1" si="2"/>
        <v/>
      </c>
      <c r="AK15" s="92"/>
      <c r="AL15" s="125"/>
      <c r="AM15" s="84"/>
      <c r="AN15" s="84"/>
      <c r="AO15" s="123"/>
      <c r="AP15" s="330"/>
      <c r="AQ15" s="314"/>
    </row>
    <row r="16" spans="1:43" ht="15.75" thickBot="1" x14ac:dyDescent="0.3">
      <c r="A16" s="333"/>
      <c r="B16" s="320"/>
      <c r="C16" s="320"/>
      <c r="D16" s="335"/>
      <c r="E16" s="177"/>
      <c r="F16" s="320"/>
      <c r="G16" s="320"/>
      <c r="H16" s="320"/>
      <c r="I16" s="320"/>
      <c r="J16" s="322"/>
      <c r="K16" s="324"/>
      <c r="L16" s="325"/>
      <c r="M16" s="326"/>
      <c r="N16" s="327"/>
      <c r="O16" s="339"/>
      <c r="P16" s="327" t="e">
        <f>IF(OR(#REF!=datos!$AB$10,#REF!=datos!$AB$16),"",VLOOKUP(#REF!,datos!$AA$10:$AC$21,3,0))</f>
        <v>#REF!</v>
      </c>
      <c r="Q16" s="340"/>
      <c r="R16" s="102">
        <v>5</v>
      </c>
      <c r="S16" s="103"/>
      <c r="T16" s="89"/>
      <c r="U16" s="89"/>
      <c r="V16" s="89"/>
      <c r="W16" s="89"/>
      <c r="X16" s="89"/>
      <c r="Y16" s="89"/>
      <c r="Z16" s="89"/>
      <c r="AA16" s="89"/>
      <c r="AB16" s="133" t="str">
        <f>IF(AC16="","",VLOOKUP(AC16,datos!$AT$6:$AU$9,2,0))</f>
        <v/>
      </c>
      <c r="AC16" s="131"/>
      <c r="AD16" s="131"/>
      <c r="AE16" s="97" t="str">
        <f>IF(AND(AC16="",AD16=""),"",IF(AC16="",0,VLOOKUP(AC16,datos!$AP$3:$AR$7,3,0))+IF(AD16="",0,VLOOKUP(AD16,datos!$AP$3:$AR$7,3,0)))</f>
        <v/>
      </c>
      <c r="AF16" s="110" t="str">
        <f>IF(OR(AG16="",AG16=0),"",IF(AG16&lt;=datos!$AC$3,datos!$AE$3,IF(AG16&lt;=datos!$AC$4,datos!$AE$4,IF(AG16&lt;=datos!$AC$5,datos!$AE$5,IF(AG16&lt;=datos!$AC$6,datos!$AE$6,IF(AG16&lt;=datos!$AC$7,datos!$AE$7,""))))))</f>
        <v/>
      </c>
      <c r="AG16" s="111" t="str">
        <f t="shared" si="3"/>
        <v/>
      </c>
      <c r="AH16" s="112" t="str">
        <f>+IF(AI16&lt;=datos!$AD$11,datos!$AC$11,IF(AI16&lt;=datos!$AD$12,datos!$AC$12,IF(AI16&lt;=datos!$AD$13,datos!$AC$13,IF(AI16&lt;=datos!$AD$14,datos!$AC$14,IF(AI16&lt;=datos!$AD$15,datos!$AC$15,"")))))</f>
        <v/>
      </c>
      <c r="AI16" s="111" t="str">
        <f t="shared" si="4"/>
        <v/>
      </c>
      <c r="AJ16" s="112" t="str">
        <f t="shared" ca="1" si="2"/>
        <v/>
      </c>
      <c r="AK16" s="93"/>
      <c r="AL16" s="136"/>
      <c r="AM16" s="90"/>
      <c r="AN16" s="90"/>
      <c r="AO16" s="131"/>
      <c r="AP16" s="341"/>
      <c r="AQ16" s="315"/>
    </row>
    <row r="17" spans="1:43" x14ac:dyDescent="0.25">
      <c r="A17" s="316">
        <v>5</v>
      </c>
      <c r="B17" s="248"/>
      <c r="C17" s="248"/>
      <c r="D17" s="318" t="str">
        <f>IFERROR(VLOOKUP(B17,datos!B21:C41,2,0),"")</f>
        <v/>
      </c>
      <c r="E17" s="178"/>
      <c r="F17" s="248"/>
      <c r="G17" s="248"/>
      <c r="H17" s="248"/>
      <c r="I17" s="248"/>
      <c r="J17" s="312"/>
      <c r="K17" s="304"/>
      <c r="L17" s="306"/>
      <c r="M17" s="308" t="str">
        <f>IFERROR(VLOOKUP(N17,datos!$AC$2:$AE$7,3,0),"")</f>
        <v/>
      </c>
      <c r="N17" s="309" t="str">
        <f>+IF(OR(L17="",L17=0),"",IF(L17&lt;=datos!$AD$3,datos!$AC$3,IF(AND(L17&gt;datos!$AD$3,L17&lt;=datos!$AD$4),datos!$AC$4,IF(AND(L17&gt;datos!$AD$4,L17&lt;=datos!$AD$5),datos!$AC$5,IF(AND(L17&gt;datos!$AD$5,L17&lt;=datos!$AD$6),datos!$AC$6,IF(L17&gt;datos!$AD$7,datos!$AC$7,0))))))</f>
        <v/>
      </c>
      <c r="O17" s="310" t="e">
        <f>+HLOOKUP(A17,#REF!,22,0)</f>
        <v>#REF!</v>
      </c>
      <c r="P17" s="309" t="e">
        <f>+IF(O17="","",VLOOKUP(O17,datos!$AC$12:$AD$15,2,0))</f>
        <v>#REF!</v>
      </c>
      <c r="Q17" s="328" t="str">
        <f ca="1">IFERROR(INDIRECT("datos!"&amp;HLOOKUP(O17,calculo_imp,2,FALSE)&amp;VLOOKUP(M17,calculo_prob,2,FALSE)),"")</f>
        <v/>
      </c>
      <c r="R17" s="104">
        <v>1</v>
      </c>
      <c r="S17" s="105"/>
      <c r="T17" s="85"/>
      <c r="U17" s="85"/>
      <c r="V17" s="85"/>
      <c r="W17" s="85"/>
      <c r="X17" s="85"/>
      <c r="Y17" s="85"/>
      <c r="Z17" s="85"/>
      <c r="AA17" s="85"/>
      <c r="AB17" s="126" t="str">
        <f>IF(AC17="","",VLOOKUP(AC17,datos!$AT$6:$AU$9,2,0))</f>
        <v/>
      </c>
      <c r="AC17" s="122"/>
      <c r="AD17" s="122"/>
      <c r="AE17" s="98" t="str">
        <f>IF(AND(AC17="",AD17=""),"",IF(AC17="",0,VLOOKUP(AC17,datos!$AP$3:$AR$7,3,0))+IF(AD17="",0,VLOOKUP(AD17,datos!$AP$3:$AR$7,3,0)))</f>
        <v/>
      </c>
      <c r="AF17" s="116" t="str">
        <f>IF(OR(AG17="",AG17=0),"",IF(AG17&lt;=datos!$AC$3,datos!$AE$3,IF(AG17&lt;=datos!$AC$4,datos!$AE$4,IF(AG17&lt;=datos!$AC$5,datos!$AE$5,IF(AG17&lt;=datos!$AC$6,datos!$AE$6,IF(AG17&lt;=datos!$AC$7,datos!$AE$7,""))))))</f>
        <v/>
      </c>
      <c r="AG17" s="113" t="str">
        <f t="shared" si="3"/>
        <v/>
      </c>
      <c r="AH17" s="114" t="str">
        <f>+IF(AI17&lt;=datos!$AD$11,datos!$AC$11,IF(AI17&lt;=datos!$AD$12,datos!$AC$12,IF(AI17&lt;=datos!$AD$13,datos!$AC$13,IF(AI17&lt;=datos!$AD$14,datos!$AC$14,IF(AI17&lt;=datos!$AD$15,datos!$AC$15,"")))))</f>
        <v/>
      </c>
      <c r="AI17" s="113" t="str">
        <f t="shared" si="4"/>
        <v/>
      </c>
      <c r="AJ17" s="114" t="str">
        <f t="shared" ca="1" si="2"/>
        <v/>
      </c>
      <c r="AK17" s="94"/>
      <c r="AL17" s="124"/>
      <c r="AM17" s="86"/>
      <c r="AN17" s="86"/>
      <c r="AO17" s="122"/>
      <c r="AP17" s="330"/>
      <c r="AQ17" s="314"/>
    </row>
    <row r="18" spans="1:43" x14ac:dyDescent="0.25">
      <c r="A18" s="317"/>
      <c r="B18" s="249"/>
      <c r="C18" s="249"/>
      <c r="D18" s="271"/>
      <c r="E18" s="176"/>
      <c r="F18" s="249"/>
      <c r="G18" s="249"/>
      <c r="H18" s="249"/>
      <c r="I18" s="249"/>
      <c r="J18" s="312"/>
      <c r="K18" s="305"/>
      <c r="L18" s="307"/>
      <c r="M18" s="295"/>
      <c r="N18" s="251"/>
      <c r="O18" s="311"/>
      <c r="P18" s="251" t="e">
        <f>IF(OR(#REF!=datos!$AB$10,#REF!=datos!$AB$16),"",VLOOKUP(#REF!,datos!$AA$10:$AC$21,3,0))</f>
        <v>#REF!</v>
      </c>
      <c r="Q18" s="329"/>
      <c r="R18" s="100">
        <v>2</v>
      </c>
      <c r="S18" s="101"/>
      <c r="T18" s="83"/>
      <c r="U18" s="83"/>
      <c r="V18" s="83"/>
      <c r="W18" s="83"/>
      <c r="X18" s="83"/>
      <c r="Y18" s="83"/>
      <c r="Z18" s="83"/>
      <c r="AA18" s="83"/>
      <c r="AB18" s="132" t="str">
        <f>IF(AC18="","",VLOOKUP(AC18,datos!$AT$6:$AU$9,2,0))</f>
        <v/>
      </c>
      <c r="AC18" s="123"/>
      <c r="AD18" s="123"/>
      <c r="AE18" s="96" t="str">
        <f>IF(AND(AC18="",AD18=""),"",IF(AC18="",0,VLOOKUP(AC18,datos!$AP$3:$AR$7,3,0))+IF(AD18="",0,VLOOKUP(AD18,datos!$AP$3:$AR$7,3,0)))</f>
        <v/>
      </c>
      <c r="AF18" s="108" t="str">
        <f>IF(OR(AG18="",AG18=0),"",IF(AG18&lt;=datos!$AC$3,datos!$AE$3,IF(AG18&lt;=datos!$AC$4,datos!$AE$4,IF(AG18&lt;=datos!$AC$5,datos!$AE$5,IF(AG18&lt;=datos!$AC$6,datos!$AE$6,IF(AG18&lt;=datos!$AC$7,datos!$AE$7,""))))))</f>
        <v/>
      </c>
      <c r="AG18" s="109" t="str">
        <f t="shared" si="3"/>
        <v/>
      </c>
      <c r="AH18" s="147" t="str">
        <f>+IF(AI18&lt;=datos!$AD$11,datos!$AC$11,IF(AI18&lt;=datos!$AD$12,datos!$AC$12,IF(AI18&lt;=datos!$AD$13,datos!$AC$13,IF(AI18&lt;=datos!$AD$14,datos!$AC$14,IF(AI18&lt;=datos!$AD$15,datos!$AC$15,"")))))</f>
        <v/>
      </c>
      <c r="AI18" s="109" t="str">
        <f t="shared" si="4"/>
        <v/>
      </c>
      <c r="AJ18" s="147" t="str">
        <f t="shared" ca="1" si="2"/>
        <v/>
      </c>
      <c r="AK18" s="92"/>
      <c r="AL18" s="125"/>
      <c r="AM18" s="84"/>
      <c r="AN18" s="84"/>
      <c r="AO18" s="123"/>
      <c r="AP18" s="330"/>
      <c r="AQ18" s="314"/>
    </row>
    <row r="19" spans="1:43" x14ac:dyDescent="0.25">
      <c r="A19" s="317"/>
      <c r="B19" s="249"/>
      <c r="C19" s="249"/>
      <c r="D19" s="271"/>
      <c r="E19" s="176"/>
      <c r="F19" s="249"/>
      <c r="G19" s="249"/>
      <c r="H19" s="249"/>
      <c r="I19" s="249"/>
      <c r="J19" s="312"/>
      <c r="K19" s="305"/>
      <c r="L19" s="307"/>
      <c r="M19" s="295"/>
      <c r="N19" s="251"/>
      <c r="O19" s="311"/>
      <c r="P19" s="251" t="e">
        <f>IF(OR(#REF!=datos!$AB$10,#REF!=datos!$AB$16),"",VLOOKUP(#REF!,datos!$AA$10:$AC$21,3,0))</f>
        <v>#REF!</v>
      </c>
      <c r="Q19" s="329"/>
      <c r="R19" s="100">
        <v>3</v>
      </c>
      <c r="S19" s="101"/>
      <c r="T19" s="83"/>
      <c r="U19" s="83"/>
      <c r="V19" s="83"/>
      <c r="W19" s="83"/>
      <c r="X19" s="83"/>
      <c r="Y19" s="83"/>
      <c r="Z19" s="83"/>
      <c r="AA19" s="83"/>
      <c r="AB19" s="132" t="str">
        <f>IF(AC19="","",VLOOKUP(AC19,datos!$AT$6:$AU$9,2,0))</f>
        <v/>
      </c>
      <c r="AC19" s="123"/>
      <c r="AD19" s="123"/>
      <c r="AE19" s="96" t="str">
        <f>IF(AND(AC19="",AD19=""),"",IF(AC19="",0,VLOOKUP(AC19,datos!$AP$3:$AR$7,3,0))+IF(AD19="",0,VLOOKUP(AD19,datos!$AP$3:$AR$7,3,0)))</f>
        <v/>
      </c>
      <c r="AF19" s="108" t="str">
        <f>IF(OR(AG19="",AG19=0),"",IF(AG19&lt;=datos!$AC$3,datos!$AE$3,IF(AG19&lt;=datos!$AC$4,datos!$AE$4,IF(AG19&lt;=datos!$AC$5,datos!$AE$5,IF(AG19&lt;=datos!$AC$6,datos!$AE$6,IF(AG19&lt;=datos!$AC$7,datos!$AE$7,""))))))</f>
        <v/>
      </c>
      <c r="AG19" s="109" t="str">
        <f t="shared" si="3"/>
        <v/>
      </c>
      <c r="AH19" s="147" t="str">
        <f>+IF(AI19&lt;=datos!$AD$11,datos!$AC$11,IF(AI19&lt;=datos!$AD$12,datos!$AC$12,IF(AI19&lt;=datos!$AD$13,datos!$AC$13,IF(AI19&lt;=datos!$AD$14,datos!$AC$14,IF(AI19&lt;=datos!$AD$15,datos!$AC$15,"")))))</f>
        <v/>
      </c>
      <c r="AI19" s="109" t="str">
        <f t="shared" si="4"/>
        <v/>
      </c>
      <c r="AJ19" s="147" t="str">
        <f t="shared" ca="1" si="2"/>
        <v/>
      </c>
      <c r="AK19" s="92"/>
      <c r="AL19" s="125"/>
      <c r="AM19" s="84"/>
      <c r="AN19" s="84"/>
      <c r="AO19" s="123"/>
      <c r="AP19" s="330"/>
      <c r="AQ19" s="314"/>
    </row>
    <row r="20" spans="1:43" x14ac:dyDescent="0.25">
      <c r="A20" s="317"/>
      <c r="B20" s="249"/>
      <c r="C20" s="249"/>
      <c r="D20" s="271"/>
      <c r="E20" s="176"/>
      <c r="F20" s="249"/>
      <c r="G20" s="249"/>
      <c r="H20" s="249"/>
      <c r="I20" s="249"/>
      <c r="J20" s="312"/>
      <c r="K20" s="305"/>
      <c r="L20" s="307"/>
      <c r="M20" s="295"/>
      <c r="N20" s="251"/>
      <c r="O20" s="311"/>
      <c r="P20" s="251" t="e">
        <f>IF(OR(#REF!=datos!$AB$10,#REF!=datos!$AB$16),"",VLOOKUP(#REF!,datos!$AA$10:$AC$21,3,0))</f>
        <v>#REF!</v>
      </c>
      <c r="Q20" s="329"/>
      <c r="R20" s="100">
        <v>4</v>
      </c>
      <c r="S20" s="101"/>
      <c r="T20" s="83"/>
      <c r="U20" s="83"/>
      <c r="V20" s="83"/>
      <c r="W20" s="83"/>
      <c r="X20" s="83"/>
      <c r="Y20" s="83"/>
      <c r="Z20" s="83"/>
      <c r="AA20" s="83"/>
      <c r="AB20" s="132" t="str">
        <f>IF(AC20="","",VLOOKUP(AC20,datos!$AT$6:$AU$9,2,0))</f>
        <v/>
      </c>
      <c r="AC20" s="123"/>
      <c r="AD20" s="123"/>
      <c r="AE20" s="96" t="str">
        <f>IF(AND(AC20="",AD20=""),"",IF(AC20="",0,VLOOKUP(AC20,datos!$AP$3:$AR$7,3,0))+IF(AD20="",0,VLOOKUP(AD20,datos!$AP$3:$AR$7,3,0)))</f>
        <v/>
      </c>
      <c r="AF20" s="108" t="str">
        <f>IF(OR(AG20="",AG20=0),"",IF(AG20&lt;=datos!$AC$3,datos!$AE$3,IF(AG20&lt;=datos!$AC$4,datos!$AE$4,IF(AG20&lt;=datos!$AC$5,datos!$AE$5,IF(AG20&lt;=datos!$AC$6,datos!$AE$6,IF(AG20&lt;=datos!$AC$7,datos!$AE$7,""))))))</f>
        <v/>
      </c>
      <c r="AG20" s="109" t="str">
        <f t="shared" si="3"/>
        <v/>
      </c>
      <c r="AH20" s="147" t="str">
        <f>+IF(AI20&lt;=datos!$AD$11,datos!$AC$11,IF(AI20&lt;=datos!$AD$12,datos!$AC$12,IF(AI20&lt;=datos!$AD$13,datos!$AC$13,IF(AI20&lt;=datos!$AD$14,datos!$AC$14,IF(AI20&lt;=datos!$AD$15,datos!$AC$15,"")))))</f>
        <v/>
      </c>
      <c r="AI20" s="109" t="str">
        <f t="shared" si="4"/>
        <v/>
      </c>
      <c r="AJ20" s="147" t="str">
        <f t="shared" ca="1" si="2"/>
        <v/>
      </c>
      <c r="AK20" s="92"/>
      <c r="AL20" s="125"/>
      <c r="AM20" s="84"/>
      <c r="AN20" s="84"/>
      <c r="AO20" s="123"/>
      <c r="AP20" s="330"/>
      <c r="AQ20" s="314"/>
    </row>
    <row r="21" spans="1:43" x14ac:dyDescent="0.25">
      <c r="A21" s="317"/>
      <c r="B21" s="249"/>
      <c r="C21" s="249"/>
      <c r="D21" s="271"/>
      <c r="E21" s="176"/>
      <c r="F21" s="249"/>
      <c r="G21" s="249"/>
      <c r="H21" s="249"/>
      <c r="I21" s="249"/>
      <c r="J21" s="248"/>
      <c r="K21" s="305"/>
      <c r="L21" s="307"/>
      <c r="M21" s="295"/>
      <c r="N21" s="251"/>
      <c r="O21" s="311"/>
      <c r="P21" s="251" t="e">
        <f>IF(OR(#REF!=datos!$AB$10,#REF!=datos!$AB$16),"",VLOOKUP(#REF!,datos!$AA$10:$AC$21,3,0))</f>
        <v>#REF!</v>
      </c>
      <c r="Q21" s="329"/>
      <c r="R21" s="100">
        <v>5</v>
      </c>
      <c r="S21" s="101"/>
      <c r="T21" s="83"/>
      <c r="U21" s="83"/>
      <c r="V21" s="83"/>
      <c r="W21" s="83"/>
      <c r="X21" s="83"/>
      <c r="Y21" s="83"/>
      <c r="Z21" s="83"/>
      <c r="AA21" s="83"/>
      <c r="AB21" s="132" t="str">
        <f>IF(AC21="","",VLOOKUP(AC21,datos!$AT$6:$AU$9,2,0))</f>
        <v/>
      </c>
      <c r="AC21" s="123"/>
      <c r="AD21" s="123"/>
      <c r="AE21" s="96" t="str">
        <f>IF(AND(AC21="",AD21=""),"",IF(AC21="",0,VLOOKUP(AC21,datos!$AP$3:$AR$7,3,0))+IF(AD21="",0,VLOOKUP(AD21,datos!$AP$3:$AR$7,3,0)))</f>
        <v/>
      </c>
      <c r="AF21" s="108" t="str">
        <f>IF(OR(AG21="",AG21=0),"",IF(AG21&lt;=datos!$AC$3,datos!$AE$3,IF(AG21&lt;=datos!$AC$4,datos!$AE$4,IF(AG21&lt;=datos!$AC$5,datos!$AE$5,IF(AG21&lt;=datos!$AC$6,datos!$AE$6,IF(AG21&lt;=datos!$AC$7,datos!$AE$7,""))))))</f>
        <v/>
      </c>
      <c r="AG21" s="109" t="str">
        <f t="shared" si="3"/>
        <v/>
      </c>
      <c r="AH21" s="147" t="str">
        <f>+IF(AI21&lt;=datos!$AD$11,datos!$AC$11,IF(AI21&lt;=datos!$AD$12,datos!$AC$12,IF(AI21&lt;=datos!$AD$13,datos!$AC$13,IF(AI21&lt;=datos!$AD$14,datos!$AC$14,IF(AI21&lt;=datos!$AD$15,datos!$AC$15,"")))))</f>
        <v/>
      </c>
      <c r="AI21" s="109" t="str">
        <f t="shared" si="4"/>
        <v/>
      </c>
      <c r="AJ21" s="147" t="str">
        <f t="shared" ca="1" si="2"/>
        <v/>
      </c>
      <c r="AK21" s="92"/>
      <c r="AL21" s="125"/>
      <c r="AM21" s="84"/>
      <c r="AN21" s="84"/>
      <c r="AO21" s="123"/>
      <c r="AP21" s="304"/>
      <c r="AQ21" s="331"/>
    </row>
    <row r="25" spans="1:43" x14ac:dyDescent="0.25">
      <c r="A25" s="266" t="s">
        <v>176</v>
      </c>
      <c r="B25" s="266"/>
      <c r="C25" s="266"/>
      <c r="D25" s="266"/>
      <c r="E25" s="266"/>
      <c r="F25" s="266"/>
      <c r="G25" s="264" t="s">
        <v>168</v>
      </c>
      <c r="H25" s="267"/>
      <c r="I25" s="267"/>
      <c r="J25" s="265"/>
      <c r="K25" s="264" t="s">
        <v>169</v>
      </c>
      <c r="L25" s="267"/>
      <c r="M25" s="265"/>
    </row>
    <row r="26" spans="1:43" x14ac:dyDescent="0.25">
      <c r="A26" s="173" t="s">
        <v>170</v>
      </c>
      <c r="B26" s="174" t="s">
        <v>171</v>
      </c>
      <c r="C26" s="266" t="s">
        <v>172</v>
      </c>
      <c r="D26" s="266"/>
      <c r="E26" s="266"/>
      <c r="F26" s="266"/>
      <c r="G26" s="300" t="s">
        <v>173</v>
      </c>
      <c r="H26" s="301"/>
      <c r="I26" s="301"/>
      <c r="J26" s="302"/>
      <c r="K26" s="300" t="s">
        <v>173</v>
      </c>
      <c r="L26" s="301"/>
      <c r="M26" s="302"/>
    </row>
    <row r="27" spans="1:43" x14ac:dyDescent="0.25">
      <c r="A27" s="254"/>
      <c r="B27" s="255"/>
      <c r="C27" s="303"/>
      <c r="D27" s="303"/>
      <c r="E27" s="303"/>
      <c r="F27" s="303"/>
      <c r="G27" s="300" t="s">
        <v>174</v>
      </c>
      <c r="H27" s="301"/>
      <c r="I27" s="301"/>
      <c r="J27" s="302"/>
      <c r="K27" s="300" t="s">
        <v>174</v>
      </c>
      <c r="L27" s="301"/>
      <c r="M27" s="302"/>
    </row>
    <row r="28" spans="1:43" x14ac:dyDescent="0.25">
      <c r="A28" s="254"/>
      <c r="B28" s="256"/>
      <c r="C28" s="303"/>
      <c r="D28" s="303"/>
      <c r="E28" s="303"/>
      <c r="F28" s="303"/>
      <c r="G28" s="300" t="s">
        <v>175</v>
      </c>
      <c r="H28" s="301"/>
      <c r="I28" s="301"/>
      <c r="J28" s="302"/>
      <c r="K28" s="300" t="s">
        <v>175</v>
      </c>
      <c r="L28" s="301"/>
      <c r="M28" s="302"/>
    </row>
  </sheetData>
  <protectedRanges>
    <protectedRange sqref="G26:M28" name="Rango4"/>
    <protectedRange sqref="A27:F27" name="Rango3"/>
    <protectedRange sqref="T7:Y7" name="Rango2_10"/>
    <protectedRange sqref="T8:Y8" name="Rango2_10_1"/>
    <protectedRange sqref="T9:Y9" name="Rango2_10_2"/>
    <protectedRange sqref="T10:Y10" name="Rango2_10_3"/>
  </protectedRanges>
  <mergeCells count="114">
    <mergeCell ref="AQ2:AQ4"/>
    <mergeCell ref="A3:A4"/>
    <mergeCell ref="B3:B4"/>
    <mergeCell ref="C3:C4"/>
    <mergeCell ref="D3:D4"/>
    <mergeCell ref="F3:F4"/>
    <mergeCell ref="G3:G4"/>
    <mergeCell ref="H3:H4"/>
    <mergeCell ref="I3:I4"/>
    <mergeCell ref="AN3:AN4"/>
    <mergeCell ref="AO3:AO4"/>
    <mergeCell ref="AP3:AP4"/>
    <mergeCell ref="AC3:AE3"/>
    <mergeCell ref="AF3:AF4"/>
    <mergeCell ref="AG3:AG4"/>
    <mergeCell ref="AH3:AH4"/>
    <mergeCell ref="K3:K4"/>
    <mergeCell ref="L3:L4"/>
    <mergeCell ref="M3:M4"/>
    <mergeCell ref="N3:N4"/>
    <mergeCell ref="O3:O4"/>
    <mergeCell ref="AI3:AI4"/>
    <mergeCell ref="AJ3:AJ4"/>
    <mergeCell ref="E3:E4"/>
    <mergeCell ref="A5:A6"/>
    <mergeCell ref="A7:A10"/>
    <mergeCell ref="B7:B10"/>
    <mergeCell ref="C7:C10"/>
    <mergeCell ref="D7:D10"/>
    <mergeCell ref="F7:F10"/>
    <mergeCell ref="AK3:AK4"/>
    <mergeCell ref="A1:B1"/>
    <mergeCell ref="C1:Y1"/>
    <mergeCell ref="Z1:AP1"/>
    <mergeCell ref="A2:K2"/>
    <mergeCell ref="L2:Q2"/>
    <mergeCell ref="R2:AE2"/>
    <mergeCell ref="AF2:AK2"/>
    <mergeCell ref="AL2:AP2"/>
    <mergeCell ref="AL3:AL4"/>
    <mergeCell ref="AM3:AM4"/>
    <mergeCell ref="P3:P4"/>
    <mergeCell ref="Q3:Q4"/>
    <mergeCell ref="R3:R4"/>
    <mergeCell ref="T3:Z3"/>
    <mergeCell ref="AA3:AA4"/>
    <mergeCell ref="AB3:AB4"/>
    <mergeCell ref="J3:J4"/>
    <mergeCell ref="AQ7:AQ10"/>
    <mergeCell ref="A12:A16"/>
    <mergeCell ref="B12:B16"/>
    <mergeCell ref="C12:C16"/>
    <mergeCell ref="D12:D16"/>
    <mergeCell ref="F12:F16"/>
    <mergeCell ref="G12:G16"/>
    <mergeCell ref="H12:H16"/>
    <mergeCell ref="M7:M10"/>
    <mergeCell ref="N7:N10"/>
    <mergeCell ref="O7:O10"/>
    <mergeCell ref="P7:P10"/>
    <mergeCell ref="Q7:Q10"/>
    <mergeCell ref="AP7:AP10"/>
    <mergeCell ref="G7:G10"/>
    <mergeCell ref="H7:H10"/>
    <mergeCell ref="I7:I10"/>
    <mergeCell ref="J7:J10"/>
    <mergeCell ref="K7:K10"/>
    <mergeCell ref="L7:L10"/>
    <mergeCell ref="O12:O16"/>
    <mergeCell ref="P12:P16"/>
    <mergeCell ref="Q12:Q16"/>
    <mergeCell ref="AP12:AP16"/>
    <mergeCell ref="AQ12:AQ16"/>
    <mergeCell ref="A17:A21"/>
    <mergeCell ref="B17:B21"/>
    <mergeCell ref="C17:C21"/>
    <mergeCell ref="D17:D21"/>
    <mergeCell ref="F17:F21"/>
    <mergeCell ref="I12:I16"/>
    <mergeCell ref="J12:J16"/>
    <mergeCell ref="K12:K16"/>
    <mergeCell ref="L12:L16"/>
    <mergeCell ref="M12:M16"/>
    <mergeCell ref="N12:N16"/>
    <mergeCell ref="Q17:Q21"/>
    <mergeCell ref="AP17:AP21"/>
    <mergeCell ref="AQ17:AQ21"/>
    <mergeCell ref="P17:P21"/>
    <mergeCell ref="A25:F25"/>
    <mergeCell ref="G25:H25"/>
    <mergeCell ref="I25:J25"/>
    <mergeCell ref="K25:M25"/>
    <mergeCell ref="K17:K21"/>
    <mergeCell ref="L17:L21"/>
    <mergeCell ref="M17:M21"/>
    <mergeCell ref="N17:N21"/>
    <mergeCell ref="O17:O21"/>
    <mergeCell ref="G17:G21"/>
    <mergeCell ref="H17:H21"/>
    <mergeCell ref="I17:I21"/>
    <mergeCell ref="J17:J21"/>
    <mergeCell ref="G28:H28"/>
    <mergeCell ref="I28:J28"/>
    <mergeCell ref="K28:M28"/>
    <mergeCell ref="C26:F26"/>
    <mergeCell ref="G26:H26"/>
    <mergeCell ref="I26:J26"/>
    <mergeCell ref="K26:M26"/>
    <mergeCell ref="A27:A28"/>
    <mergeCell ref="B27:B28"/>
    <mergeCell ref="C27:F28"/>
    <mergeCell ref="G27:H27"/>
    <mergeCell ref="I27:J27"/>
    <mergeCell ref="K27:M27"/>
  </mergeCells>
  <conditionalFormatting sqref="T7:Y7">
    <cfRule type="expression" dxfId="226" priority="4" stopIfTrue="1">
      <formula>$L7="Aceptar"</formula>
    </cfRule>
  </conditionalFormatting>
  <conditionalFormatting sqref="T8:Y8">
    <cfRule type="expression" dxfId="225" priority="3" stopIfTrue="1">
      <formula>$L8="Aceptar"</formula>
    </cfRule>
  </conditionalFormatting>
  <conditionalFormatting sqref="T9:Y9">
    <cfRule type="expression" dxfId="224" priority="2" stopIfTrue="1">
      <formula>$L9="Aceptar"</formula>
    </cfRule>
  </conditionalFormatting>
  <conditionalFormatting sqref="T10:Y10">
    <cfRule type="expression" dxfId="223" priority="1" stopIfTrue="1">
      <formula>$L10="Aceptar"</formula>
    </cfRule>
  </conditionalFormatting>
  <pageMargins left="0.7" right="0.7" top="0.75" bottom="0.75" header="0.3" footer="0.3"/>
  <legacyDrawing r:id="rId1"/>
  <extLst>
    <ext xmlns:x14="http://schemas.microsoft.com/office/spreadsheetml/2009/9/main" uri="{78C0D931-6437-407d-A8EE-F0AAD7539E65}">
      <x14:conditionalFormattings>
        <x14:conditionalFormatting xmlns:xm="http://schemas.microsoft.com/office/excel/2006/main">
          <x14:cfRule type="cellIs" priority="169" operator="equal" id="{F5AB2A38-EA27-49F7-8622-4E1186F9945E}">
            <xm:f>datos!$Y$6</xm:f>
            <x14:dxf>
              <fill>
                <patternFill>
                  <bgColor rgb="FF92D050"/>
                </patternFill>
              </fill>
              <border>
                <left style="thin">
                  <color auto="1"/>
                </left>
                <right style="thin">
                  <color auto="1"/>
                </right>
                <top style="thin">
                  <color auto="1"/>
                </top>
                <bottom style="thin">
                  <color auto="1"/>
                </bottom>
                <vertical/>
                <horizontal/>
              </border>
            </x14:dxf>
          </x14:cfRule>
          <x14:cfRule type="cellIs" priority="170" operator="equal" id="{5A00BF69-2229-4687-93C4-91DBCFE03932}">
            <xm:f>datos!$Y$5</xm:f>
            <x14:dxf>
              <fill>
                <patternFill>
                  <bgColor rgb="FFFFFF00"/>
                </patternFill>
              </fill>
              <border>
                <left style="thin">
                  <color auto="1"/>
                </left>
                <right style="thin">
                  <color auto="1"/>
                </right>
                <top style="thin">
                  <color auto="1"/>
                </top>
                <bottom style="thin">
                  <color auto="1"/>
                </bottom>
                <vertical/>
                <horizontal/>
              </border>
            </x14:dxf>
          </x14:cfRule>
          <x14:cfRule type="cellIs" priority="171" operator="equal" id="{F769A660-8E8E-46C3-818D-CFFF4FC8DBF1}">
            <xm:f>datos!$Y$4</xm:f>
            <x14:dxf>
              <fill>
                <patternFill>
                  <bgColor theme="5"/>
                </patternFill>
              </fill>
              <border>
                <left style="thin">
                  <color auto="1"/>
                </left>
                <right style="thin">
                  <color auto="1"/>
                </right>
                <top style="thin">
                  <color auto="1"/>
                </top>
                <bottom style="thin">
                  <color auto="1"/>
                </bottom>
                <vertical/>
                <horizontal/>
              </border>
            </x14:dxf>
          </x14:cfRule>
          <x14:cfRule type="cellIs" priority="172" operator="equal" id="{C9541EC6-8E3B-4CDC-92AD-DD2D2F251843}">
            <xm:f>datos!$Y$3</xm:f>
            <x14:dxf>
              <fill>
                <patternFill>
                  <bgColor rgb="FFFF0000"/>
                </patternFill>
              </fill>
              <border>
                <left style="thin">
                  <color auto="1"/>
                </left>
                <right style="thin">
                  <color auto="1"/>
                </right>
                <top style="thin">
                  <color auto="1"/>
                </top>
                <bottom style="thin">
                  <color auto="1"/>
                </bottom>
                <vertical/>
                <horizontal/>
              </border>
            </x14:dxf>
          </x14:cfRule>
          <xm:sqref>Q5</xm:sqref>
        </x14:conditionalFormatting>
        <x14:conditionalFormatting xmlns:xm="http://schemas.microsoft.com/office/excel/2006/main">
          <x14:cfRule type="cellIs" priority="164" operator="equal" id="{2F09CA8B-3CA6-41CE-AD33-DDE4CDEAAC36}">
            <xm:f>datos!$AE$7</xm:f>
            <x14:dxf>
              <fill>
                <patternFill>
                  <bgColor rgb="FFFF0000"/>
                </patternFill>
              </fill>
              <border>
                <left style="thin">
                  <color auto="1"/>
                </left>
                <right style="thin">
                  <color auto="1"/>
                </right>
                <top style="thin">
                  <color auto="1"/>
                </top>
                <bottom style="thin">
                  <color auto="1"/>
                </bottom>
                <vertical/>
                <horizontal/>
              </border>
            </x14:dxf>
          </x14:cfRule>
          <x14:cfRule type="cellIs" priority="165" operator="equal" id="{7A2CD0B8-BC8C-49F6-869A-25DB5BF74248}">
            <xm:f>datos!$AE$6</xm:f>
            <x14:dxf>
              <fill>
                <patternFill>
                  <bgColor rgb="FFFFC000"/>
                </patternFill>
              </fill>
              <border>
                <left style="thin">
                  <color auto="1"/>
                </left>
                <right style="thin">
                  <color auto="1"/>
                </right>
                <top style="thin">
                  <color auto="1"/>
                </top>
                <bottom style="thin">
                  <color auto="1"/>
                </bottom>
                <vertical/>
                <horizontal/>
              </border>
            </x14:dxf>
          </x14:cfRule>
          <x14:cfRule type="cellIs" priority="166" operator="equal" id="{32F69758-00D4-415A-A41F-01D3B20197A9}">
            <xm:f>datos!$AE$5</xm:f>
            <x14:dxf>
              <fill>
                <patternFill>
                  <bgColor rgb="FFFFFF00"/>
                </patternFill>
              </fill>
              <border>
                <left style="thin">
                  <color auto="1"/>
                </left>
                <right style="thin">
                  <color auto="1"/>
                </right>
                <top style="thin">
                  <color auto="1"/>
                </top>
                <bottom style="thin">
                  <color auto="1"/>
                </bottom>
                <vertical/>
                <horizontal/>
              </border>
            </x14:dxf>
          </x14:cfRule>
          <x14:cfRule type="cellIs" priority="167" operator="equal" id="{B2F581A7-BD78-40DB-9F60-78645972E694}">
            <xm:f>datos!$AE$4</xm:f>
            <x14:dxf>
              <fill>
                <patternFill>
                  <bgColor rgb="FF00B050"/>
                </patternFill>
              </fill>
              <border>
                <left style="thin">
                  <color auto="1"/>
                </left>
                <right style="thin">
                  <color auto="1"/>
                </right>
                <top style="thin">
                  <color auto="1"/>
                </top>
                <bottom style="thin">
                  <color auto="1"/>
                </bottom>
                <vertical/>
                <horizontal/>
              </border>
            </x14:dxf>
          </x14:cfRule>
          <x14:cfRule type="cellIs" priority="168" operator="equal" id="{A5943B95-DA6D-4E5B-AE64-4A83689E3D8E}">
            <xm:f>datos!$AE$3</xm:f>
            <x14:dxf>
              <fill>
                <patternFill>
                  <bgColor rgb="FF92D050"/>
                </patternFill>
              </fill>
              <border>
                <left style="thin">
                  <color auto="1"/>
                </left>
                <right style="thin">
                  <color auto="1"/>
                </right>
                <top style="thin">
                  <color auto="1"/>
                </top>
                <bottom style="thin">
                  <color auto="1"/>
                </bottom>
                <vertical/>
                <horizontal/>
              </border>
            </x14:dxf>
          </x14:cfRule>
          <xm:sqref>AF5</xm:sqref>
        </x14:conditionalFormatting>
        <x14:conditionalFormatting xmlns:xm="http://schemas.microsoft.com/office/excel/2006/main">
          <x14:cfRule type="cellIs" priority="159" operator="equal" id="{96305006-F814-4F0A-A246-D12545CE7C9B}">
            <xm:f>datos!$AE$7</xm:f>
            <x14:dxf>
              <fill>
                <patternFill>
                  <bgColor rgb="FFFF0000"/>
                </patternFill>
              </fill>
              <border>
                <left style="thin">
                  <color auto="1"/>
                </left>
                <right style="thin">
                  <color auto="1"/>
                </right>
                <top style="thin">
                  <color auto="1"/>
                </top>
                <bottom style="thin">
                  <color auto="1"/>
                </bottom>
                <vertical/>
                <horizontal/>
              </border>
            </x14:dxf>
          </x14:cfRule>
          <x14:cfRule type="cellIs" priority="160" operator="equal" id="{604F6B05-013C-430E-8BDC-D6A0D770DFCA}">
            <xm:f>datos!$AE$6</xm:f>
            <x14:dxf>
              <fill>
                <patternFill>
                  <bgColor rgb="FFFFC000"/>
                </patternFill>
              </fill>
              <border>
                <left style="thin">
                  <color auto="1"/>
                </left>
                <right style="thin">
                  <color auto="1"/>
                </right>
                <top style="thin">
                  <color auto="1"/>
                </top>
                <bottom style="thin">
                  <color auto="1"/>
                </bottom>
                <vertical/>
                <horizontal/>
              </border>
            </x14:dxf>
          </x14:cfRule>
          <x14:cfRule type="cellIs" priority="161" operator="equal" id="{9EBF7C70-0EC7-4561-BED0-FDB03FFA2912}">
            <xm:f>datos!$AE$5</xm:f>
            <x14:dxf>
              <fill>
                <patternFill>
                  <bgColor rgb="FFFFFF00"/>
                </patternFill>
              </fill>
              <border>
                <left style="thin">
                  <color auto="1"/>
                </left>
                <right style="thin">
                  <color auto="1"/>
                </right>
                <top style="thin">
                  <color auto="1"/>
                </top>
                <bottom style="thin">
                  <color auto="1"/>
                </bottom>
                <vertical/>
                <horizontal/>
              </border>
            </x14:dxf>
          </x14:cfRule>
          <x14:cfRule type="cellIs" priority="162" operator="equal" id="{6C4A5CC5-0508-4A38-858D-FA2C775F3658}">
            <xm:f>datos!$AE$4</xm:f>
            <x14:dxf>
              <fill>
                <patternFill>
                  <bgColor rgb="FF00B050"/>
                </patternFill>
              </fill>
              <border>
                <left style="thin">
                  <color auto="1"/>
                </left>
                <right style="thin">
                  <color auto="1"/>
                </right>
                <top style="thin">
                  <color auto="1"/>
                </top>
                <bottom style="thin">
                  <color auto="1"/>
                </bottom>
                <vertical/>
                <horizontal/>
              </border>
            </x14:dxf>
          </x14:cfRule>
          <x14:cfRule type="cellIs" priority="163" operator="equal" id="{CD5A3933-F659-4FB8-B826-B3AABF38D3C1}">
            <xm:f>datos!$AE$3</xm:f>
            <x14:dxf>
              <fill>
                <patternFill>
                  <bgColor rgb="FF92D050"/>
                </patternFill>
              </fill>
              <border>
                <left style="thin">
                  <color auto="1"/>
                </left>
                <right style="thin">
                  <color auto="1"/>
                </right>
                <top style="thin">
                  <color auto="1"/>
                </top>
                <bottom style="thin">
                  <color auto="1"/>
                </bottom>
                <vertical/>
                <horizontal/>
              </border>
            </x14:dxf>
          </x14:cfRule>
          <xm:sqref>AF6</xm:sqref>
        </x14:conditionalFormatting>
        <x14:conditionalFormatting xmlns:xm="http://schemas.microsoft.com/office/excel/2006/main">
          <x14:cfRule type="cellIs" priority="155" operator="equal" id="{CD4B1847-800E-469B-AD9C-FA9D032CB9A6}">
            <xm:f>datos!$Y$6</xm:f>
            <x14:dxf>
              <fill>
                <patternFill>
                  <bgColor rgb="FF92D050"/>
                </patternFill>
              </fill>
              <border>
                <left style="thin">
                  <color auto="1"/>
                </left>
                <right style="thin">
                  <color auto="1"/>
                </right>
                <top style="thin">
                  <color auto="1"/>
                </top>
                <bottom style="thin">
                  <color auto="1"/>
                </bottom>
                <vertical/>
                <horizontal/>
              </border>
            </x14:dxf>
          </x14:cfRule>
          <x14:cfRule type="cellIs" priority="156" operator="equal" id="{5CAD3231-72E6-419F-A712-4C1A7C2CBDB4}">
            <xm:f>datos!$Y$5</xm:f>
            <x14:dxf>
              <fill>
                <patternFill>
                  <bgColor rgb="FFFFFF00"/>
                </patternFill>
              </fill>
              <border>
                <left style="thin">
                  <color auto="1"/>
                </left>
                <right style="thin">
                  <color auto="1"/>
                </right>
                <top style="thin">
                  <color auto="1"/>
                </top>
                <bottom style="thin">
                  <color auto="1"/>
                </bottom>
                <vertical/>
                <horizontal/>
              </border>
            </x14:dxf>
          </x14:cfRule>
          <x14:cfRule type="cellIs" priority="157" operator="equal" id="{551D6F3B-D077-4B40-B19A-9C7BB7EC874E}">
            <xm:f>datos!$Y$4</xm:f>
            <x14:dxf>
              <fill>
                <patternFill>
                  <bgColor theme="5"/>
                </patternFill>
              </fill>
              <border>
                <left style="thin">
                  <color auto="1"/>
                </left>
                <right style="thin">
                  <color auto="1"/>
                </right>
                <top style="thin">
                  <color auto="1"/>
                </top>
                <bottom style="thin">
                  <color auto="1"/>
                </bottom>
                <vertical/>
                <horizontal/>
              </border>
            </x14:dxf>
          </x14:cfRule>
          <x14:cfRule type="cellIs" priority="158" operator="equal" id="{CBA4B183-B645-4B8F-B337-F45996DDA943}">
            <xm:f>datos!$Y$3</xm:f>
            <x14:dxf>
              <fill>
                <patternFill>
                  <bgColor rgb="FFFF0000"/>
                </patternFill>
              </fill>
              <border>
                <left style="thin">
                  <color auto="1"/>
                </left>
                <right style="thin">
                  <color auto="1"/>
                </right>
                <top style="thin">
                  <color auto="1"/>
                </top>
                <bottom style="thin">
                  <color auto="1"/>
                </bottom>
                <vertical/>
                <horizontal/>
              </border>
            </x14:dxf>
          </x14:cfRule>
          <xm:sqref>AJ5</xm:sqref>
        </x14:conditionalFormatting>
        <x14:conditionalFormatting xmlns:xm="http://schemas.microsoft.com/office/excel/2006/main">
          <x14:cfRule type="cellIs" priority="151" operator="equal" id="{BED992A4-9995-4A0D-8061-FFB71DD66A1C}">
            <xm:f>datos!$Y$6</xm:f>
            <x14:dxf>
              <fill>
                <patternFill>
                  <bgColor rgb="FF92D050"/>
                </patternFill>
              </fill>
              <border>
                <left style="thin">
                  <color auto="1"/>
                </left>
                <right style="thin">
                  <color auto="1"/>
                </right>
                <top style="thin">
                  <color auto="1"/>
                </top>
                <bottom style="thin">
                  <color auto="1"/>
                </bottom>
                <vertical/>
                <horizontal/>
              </border>
            </x14:dxf>
          </x14:cfRule>
          <x14:cfRule type="cellIs" priority="152" operator="equal" id="{BE399B6E-AC66-4B06-83EC-A8B2F355364E}">
            <xm:f>datos!$Y$5</xm:f>
            <x14:dxf>
              <fill>
                <patternFill>
                  <bgColor rgb="FFFFFF00"/>
                </patternFill>
              </fill>
              <border>
                <left style="thin">
                  <color auto="1"/>
                </left>
                <right style="thin">
                  <color auto="1"/>
                </right>
                <top style="thin">
                  <color auto="1"/>
                </top>
                <bottom style="thin">
                  <color auto="1"/>
                </bottom>
                <vertical/>
                <horizontal/>
              </border>
            </x14:dxf>
          </x14:cfRule>
          <x14:cfRule type="cellIs" priority="153" operator="equal" id="{5BB214E2-E083-4A6B-AD1B-FB41458E98C5}">
            <xm:f>datos!$Y$4</xm:f>
            <x14:dxf>
              <fill>
                <patternFill>
                  <bgColor theme="5"/>
                </patternFill>
              </fill>
              <border>
                <left style="thin">
                  <color auto="1"/>
                </left>
                <right style="thin">
                  <color auto="1"/>
                </right>
                <top style="thin">
                  <color auto="1"/>
                </top>
                <bottom style="thin">
                  <color auto="1"/>
                </bottom>
                <vertical/>
                <horizontal/>
              </border>
            </x14:dxf>
          </x14:cfRule>
          <x14:cfRule type="cellIs" priority="154" operator="equal" id="{715CA1EA-F29B-4CDF-BF4A-9C7BBEA7519E}">
            <xm:f>datos!$Y$3</xm:f>
            <x14:dxf>
              <fill>
                <patternFill>
                  <bgColor rgb="FFFF0000"/>
                </patternFill>
              </fill>
              <border>
                <left style="thin">
                  <color auto="1"/>
                </left>
                <right style="thin">
                  <color auto="1"/>
                </right>
                <top style="thin">
                  <color auto="1"/>
                </top>
                <bottom style="thin">
                  <color auto="1"/>
                </bottom>
                <vertical/>
                <horizontal/>
              </border>
            </x14:dxf>
          </x14:cfRule>
          <xm:sqref>AJ6</xm:sqref>
        </x14:conditionalFormatting>
        <x14:conditionalFormatting xmlns:xm="http://schemas.microsoft.com/office/excel/2006/main">
          <x14:cfRule type="cellIs" priority="173" operator="equal" id="{32541B42-F121-4768-9B51-7191C9325D7E}">
            <xm:f>datos!$AC$11</xm:f>
            <x14:dxf>
              <fill>
                <patternFill>
                  <bgColor rgb="FF92D050"/>
                </patternFill>
              </fill>
              <border>
                <left style="thin">
                  <color auto="1"/>
                </left>
                <right style="thin">
                  <color auto="1"/>
                </right>
                <top style="thin">
                  <color auto="1"/>
                </top>
                <bottom style="thin">
                  <color auto="1"/>
                </bottom>
                <vertical/>
                <horizontal/>
              </border>
            </x14:dxf>
          </x14:cfRule>
          <x14:cfRule type="cellIs" priority="174" operator="equal" id="{751D9279-CDD1-4C27-9FE4-BEDC62D3314B}">
            <xm:f>datos!$AC$12</xm:f>
            <x14:dxf>
              <fill>
                <patternFill>
                  <bgColor rgb="FF00B050"/>
                </patternFill>
              </fill>
              <border>
                <left style="thin">
                  <color auto="1"/>
                </left>
                <right style="thin">
                  <color auto="1"/>
                </right>
                <top style="thin">
                  <color auto="1"/>
                </top>
                <bottom style="thin">
                  <color auto="1"/>
                </bottom>
                <vertical/>
                <horizontal/>
              </border>
            </x14:dxf>
          </x14:cfRule>
          <x14:cfRule type="cellIs" priority="175" operator="equal" id="{4E0DA0AD-DAB1-42DD-82D3-93B9C1A41D84}">
            <xm:f>datos!$AC$13</xm:f>
            <x14:dxf>
              <fill>
                <patternFill>
                  <bgColor rgb="FFFFFF00"/>
                </patternFill>
              </fill>
              <border>
                <left style="thin">
                  <color auto="1"/>
                </left>
                <right style="thin">
                  <color auto="1"/>
                </right>
                <top style="thin">
                  <color auto="1"/>
                </top>
                <bottom style="thin">
                  <color auto="1"/>
                </bottom>
                <vertical/>
                <horizontal/>
              </border>
            </x14:dxf>
          </x14:cfRule>
          <x14:cfRule type="cellIs" priority="176" operator="equal" id="{2EA66CBB-0FDD-4054-AA18-E8D698697207}">
            <xm:f>datos!$AC$14</xm:f>
            <x14:dxf>
              <fill>
                <patternFill>
                  <bgColor rgb="FFFFC000"/>
                </patternFill>
              </fill>
              <border>
                <left style="thin">
                  <color auto="1"/>
                </left>
                <right style="thin">
                  <color auto="1"/>
                </right>
                <top style="thin">
                  <color auto="1"/>
                </top>
                <bottom style="thin">
                  <color auto="1"/>
                </bottom>
                <vertical/>
                <horizontal/>
              </border>
            </x14:dxf>
          </x14:cfRule>
          <x14:cfRule type="cellIs" priority="177" operator="equal" id="{B800D31C-63A5-4905-9F76-11AC2003BFC3}">
            <xm:f>datos!$AC$15</xm:f>
            <x14:dxf>
              <fill>
                <patternFill>
                  <bgColor rgb="FFFF0000"/>
                </patternFill>
              </fill>
            </x14:dxf>
          </x14:cfRule>
          <xm:sqref>O5</xm:sqref>
        </x14:conditionalFormatting>
        <x14:conditionalFormatting xmlns:xm="http://schemas.microsoft.com/office/excel/2006/main">
          <x14:cfRule type="cellIs" priority="178" operator="equal" id="{7D54AF76-B327-49D8-88F1-42F7AC7CD3B3}">
            <xm:f>datos!$AC$15</xm:f>
            <x14:dxf>
              <fill>
                <patternFill>
                  <bgColor rgb="FFFF0000"/>
                </patternFill>
              </fill>
              <border>
                <left style="thin">
                  <color auto="1"/>
                </left>
                <right style="thin">
                  <color auto="1"/>
                </right>
                <top style="thin">
                  <color auto="1"/>
                </top>
                <bottom style="thin">
                  <color auto="1"/>
                </bottom>
                <vertical/>
                <horizontal/>
              </border>
            </x14:dxf>
          </x14:cfRule>
          <x14:cfRule type="cellIs" priority="179" operator="equal" id="{7839DB9A-903F-4F65-B2FB-CFBC3226998E}">
            <xm:f>datos!$AC$14</xm:f>
            <x14:dxf>
              <fill>
                <patternFill>
                  <bgColor rgb="FFFFC000"/>
                </patternFill>
              </fill>
              <border>
                <left style="thin">
                  <color auto="1"/>
                </left>
                <right style="thin">
                  <color auto="1"/>
                </right>
                <top style="thin">
                  <color auto="1"/>
                </top>
                <bottom style="thin">
                  <color auto="1"/>
                </bottom>
                <vertical/>
                <horizontal/>
              </border>
            </x14:dxf>
          </x14:cfRule>
          <x14:cfRule type="cellIs" priority="180" operator="equal" id="{148B15A5-893C-45BC-833A-39E5CFD1C8F0}">
            <xm:f>datos!$AC$13</xm:f>
            <x14:dxf>
              <fill>
                <patternFill>
                  <bgColor rgb="FFFFFF00"/>
                </patternFill>
              </fill>
              <border>
                <left style="thin">
                  <color auto="1"/>
                </left>
                <right style="thin">
                  <color auto="1"/>
                </right>
                <top style="thin">
                  <color auto="1"/>
                </top>
                <bottom style="thin">
                  <color auto="1"/>
                </bottom>
                <vertical/>
                <horizontal/>
              </border>
            </x14:dxf>
          </x14:cfRule>
          <x14:cfRule type="cellIs" priority="181" operator="equal" id="{23F80A4E-B969-4DD9-8A8A-07BB4F75CCD1}">
            <xm:f>datos!$AC$12</xm:f>
            <x14:dxf>
              <fill>
                <patternFill>
                  <bgColor rgb="FF00B050"/>
                </patternFill>
              </fill>
              <border>
                <left style="thin">
                  <color auto="1"/>
                </left>
                <right style="thin">
                  <color auto="1"/>
                </right>
                <top style="thin">
                  <color auto="1"/>
                </top>
                <bottom style="thin">
                  <color auto="1"/>
                </bottom>
                <vertical/>
                <horizontal/>
              </border>
            </x14:dxf>
          </x14:cfRule>
          <x14:cfRule type="cellIs" priority="182" operator="equal" id="{A3E6FD73-72BB-4082-88C2-BE4A567B89D8}">
            <xm:f>datos!$AC$11</xm:f>
            <x14:dxf>
              <fill>
                <patternFill>
                  <bgColor rgb="FF92D050"/>
                </patternFill>
              </fill>
              <border>
                <left style="thin">
                  <color auto="1"/>
                </left>
                <right style="thin">
                  <color auto="1"/>
                </right>
                <top style="thin">
                  <color auto="1"/>
                </top>
                <bottom style="thin">
                  <color auto="1"/>
                </bottom>
                <vertical/>
                <horizontal/>
              </border>
            </x14:dxf>
          </x14:cfRule>
          <xm:sqref>AH5:AH6</xm:sqref>
        </x14:conditionalFormatting>
        <x14:conditionalFormatting xmlns:xm="http://schemas.microsoft.com/office/excel/2006/main">
          <x14:cfRule type="cellIs" priority="115" operator="equal" id="{E6AFACDB-9343-4309-9FCD-142B16FF5687}">
            <xm:f>datos!$Y$6</xm:f>
            <x14:dxf>
              <fill>
                <patternFill>
                  <bgColor rgb="FF92D050"/>
                </patternFill>
              </fill>
              <border>
                <left style="thin">
                  <color auto="1"/>
                </left>
                <right style="thin">
                  <color auto="1"/>
                </right>
                <top style="thin">
                  <color auto="1"/>
                </top>
                <bottom style="thin">
                  <color auto="1"/>
                </bottom>
                <vertical/>
                <horizontal/>
              </border>
            </x14:dxf>
          </x14:cfRule>
          <x14:cfRule type="cellIs" priority="116" operator="equal" id="{1D4C65B0-4FCE-4CFE-A3DA-7B5A5DA3ADC3}">
            <xm:f>datos!$Y$5</xm:f>
            <x14:dxf>
              <fill>
                <patternFill>
                  <bgColor rgb="FFFFFF00"/>
                </patternFill>
              </fill>
              <border>
                <left style="thin">
                  <color auto="1"/>
                </left>
                <right style="thin">
                  <color auto="1"/>
                </right>
                <top style="thin">
                  <color auto="1"/>
                </top>
                <bottom style="thin">
                  <color auto="1"/>
                </bottom>
                <vertical/>
                <horizontal/>
              </border>
            </x14:dxf>
          </x14:cfRule>
          <x14:cfRule type="cellIs" priority="117" operator="equal" id="{BC67F6E2-A34E-4B6E-901E-0B99EB099F3B}">
            <xm:f>datos!$Y$4</xm:f>
            <x14:dxf>
              <fill>
                <patternFill>
                  <bgColor theme="5"/>
                </patternFill>
              </fill>
              <border>
                <left style="thin">
                  <color auto="1"/>
                </left>
                <right style="thin">
                  <color auto="1"/>
                </right>
                <top style="thin">
                  <color auto="1"/>
                </top>
                <bottom style="thin">
                  <color auto="1"/>
                </bottom>
                <vertical/>
                <horizontal/>
              </border>
            </x14:dxf>
          </x14:cfRule>
          <x14:cfRule type="cellIs" priority="118" operator="equal" id="{8C848A6A-6EBE-4938-960C-9BA18BD61755}">
            <xm:f>datos!$Y$3</xm:f>
            <x14:dxf>
              <fill>
                <patternFill>
                  <bgColor rgb="FFFF0000"/>
                </patternFill>
              </fill>
              <border>
                <left style="thin">
                  <color auto="1"/>
                </left>
                <right style="thin">
                  <color auto="1"/>
                </right>
                <top style="thin">
                  <color auto="1"/>
                </top>
                <bottom style="thin">
                  <color auto="1"/>
                </bottom>
                <vertical/>
                <horizontal/>
              </border>
            </x14:dxf>
          </x14:cfRule>
          <xm:sqref>AJ9:AJ10</xm:sqref>
        </x14:conditionalFormatting>
        <x14:conditionalFormatting xmlns:xm="http://schemas.microsoft.com/office/excel/2006/main">
          <x14:cfRule type="cellIs" priority="142" operator="equal" id="{99EBD61D-0B6B-4916-8E28-84F841223811}">
            <xm:f>datos!$Y$6</xm:f>
            <x14:dxf>
              <fill>
                <patternFill>
                  <bgColor rgb="FF92D050"/>
                </patternFill>
              </fill>
              <border>
                <left style="thin">
                  <color auto="1"/>
                </left>
                <right style="thin">
                  <color auto="1"/>
                </right>
                <top style="thin">
                  <color auto="1"/>
                </top>
                <bottom style="thin">
                  <color auto="1"/>
                </bottom>
                <vertical/>
                <horizontal/>
              </border>
            </x14:dxf>
          </x14:cfRule>
          <x14:cfRule type="cellIs" priority="143" operator="equal" id="{5104AEE3-4945-4055-890B-CC72A6BC66EF}">
            <xm:f>datos!$Y$5</xm:f>
            <x14:dxf>
              <fill>
                <patternFill>
                  <bgColor rgb="FFFFFF00"/>
                </patternFill>
              </fill>
              <border>
                <left style="thin">
                  <color auto="1"/>
                </left>
                <right style="thin">
                  <color auto="1"/>
                </right>
                <top style="thin">
                  <color auto="1"/>
                </top>
                <bottom style="thin">
                  <color auto="1"/>
                </bottom>
                <vertical/>
                <horizontal/>
              </border>
            </x14:dxf>
          </x14:cfRule>
          <x14:cfRule type="cellIs" priority="144" operator="equal" id="{7C0AFBA6-A6F3-4CD9-BF45-91161D594609}">
            <xm:f>datos!$Y$4</xm:f>
            <x14:dxf>
              <fill>
                <patternFill>
                  <bgColor theme="5"/>
                </patternFill>
              </fill>
              <border>
                <left style="thin">
                  <color auto="1"/>
                </left>
                <right style="thin">
                  <color auto="1"/>
                </right>
                <top style="thin">
                  <color auto="1"/>
                </top>
                <bottom style="thin">
                  <color auto="1"/>
                </bottom>
                <vertical/>
                <horizontal/>
              </border>
            </x14:dxf>
          </x14:cfRule>
          <x14:cfRule type="cellIs" priority="145" operator="equal" id="{473A02BC-9B31-4294-87E7-3AEC87741E70}">
            <xm:f>datos!$Y$3</xm:f>
            <x14:dxf>
              <fill>
                <patternFill>
                  <bgColor rgb="FFFF0000"/>
                </patternFill>
              </fill>
              <border>
                <left style="thin">
                  <color auto="1"/>
                </left>
                <right style="thin">
                  <color auto="1"/>
                </right>
                <top style="thin">
                  <color auto="1"/>
                </top>
                <bottom style="thin">
                  <color auto="1"/>
                </bottom>
                <vertical/>
                <horizontal/>
              </border>
            </x14:dxf>
          </x14:cfRule>
          <xm:sqref>Q7</xm:sqref>
        </x14:conditionalFormatting>
        <x14:conditionalFormatting xmlns:xm="http://schemas.microsoft.com/office/excel/2006/main">
          <x14:cfRule type="cellIs" priority="137" operator="equal" id="{2E324C18-D60B-4CAD-8BC7-910F59589A1F}">
            <xm:f>datos!$AE$7</xm:f>
            <x14:dxf>
              <fill>
                <patternFill>
                  <bgColor rgb="FFFF0000"/>
                </patternFill>
              </fill>
              <border>
                <left style="thin">
                  <color auto="1"/>
                </left>
                <right style="thin">
                  <color auto="1"/>
                </right>
                <top style="thin">
                  <color auto="1"/>
                </top>
                <bottom style="thin">
                  <color auto="1"/>
                </bottom>
                <vertical/>
                <horizontal/>
              </border>
            </x14:dxf>
          </x14:cfRule>
          <x14:cfRule type="cellIs" priority="138" operator="equal" id="{BA00CEE0-B47C-4A54-8BF8-0C38CF989B50}">
            <xm:f>datos!$AE$6</xm:f>
            <x14:dxf>
              <fill>
                <patternFill>
                  <bgColor rgb="FFFFC000"/>
                </patternFill>
              </fill>
              <border>
                <left style="thin">
                  <color auto="1"/>
                </left>
                <right style="thin">
                  <color auto="1"/>
                </right>
                <top style="thin">
                  <color auto="1"/>
                </top>
                <bottom style="thin">
                  <color auto="1"/>
                </bottom>
                <vertical/>
                <horizontal/>
              </border>
            </x14:dxf>
          </x14:cfRule>
          <x14:cfRule type="cellIs" priority="139" operator="equal" id="{B5CDA953-31CC-4CE9-A6A7-63BAE3930D79}">
            <xm:f>datos!$AE$5</xm:f>
            <x14:dxf>
              <fill>
                <patternFill>
                  <bgColor rgb="FFFFFF00"/>
                </patternFill>
              </fill>
              <border>
                <left style="thin">
                  <color auto="1"/>
                </left>
                <right style="thin">
                  <color auto="1"/>
                </right>
                <top style="thin">
                  <color auto="1"/>
                </top>
                <bottom style="thin">
                  <color auto="1"/>
                </bottom>
                <vertical/>
                <horizontal/>
              </border>
            </x14:dxf>
          </x14:cfRule>
          <x14:cfRule type="cellIs" priority="140" operator="equal" id="{513872FD-AC50-4657-ADEC-40FB398F7B7D}">
            <xm:f>datos!$AE$4</xm:f>
            <x14:dxf>
              <fill>
                <patternFill>
                  <bgColor rgb="FF00B050"/>
                </patternFill>
              </fill>
              <border>
                <left style="thin">
                  <color auto="1"/>
                </left>
                <right style="thin">
                  <color auto="1"/>
                </right>
                <top style="thin">
                  <color auto="1"/>
                </top>
                <bottom style="thin">
                  <color auto="1"/>
                </bottom>
                <vertical/>
                <horizontal/>
              </border>
            </x14:dxf>
          </x14:cfRule>
          <x14:cfRule type="cellIs" priority="141" operator="equal" id="{802D4D03-AC20-40DE-A16C-F4635E413F6A}">
            <xm:f>datos!$AE$3</xm:f>
            <x14:dxf>
              <fill>
                <patternFill>
                  <bgColor rgb="FF92D050"/>
                </patternFill>
              </fill>
              <border>
                <left style="thin">
                  <color auto="1"/>
                </left>
                <right style="thin">
                  <color auto="1"/>
                </right>
                <top style="thin">
                  <color auto="1"/>
                </top>
                <bottom style="thin">
                  <color auto="1"/>
                </bottom>
                <vertical/>
                <horizontal/>
              </border>
            </x14:dxf>
          </x14:cfRule>
          <xm:sqref>AF7</xm:sqref>
        </x14:conditionalFormatting>
        <x14:conditionalFormatting xmlns:xm="http://schemas.microsoft.com/office/excel/2006/main">
          <x14:cfRule type="cellIs" priority="132" operator="equal" id="{3C873CD5-33FF-4BB9-8A08-61469BA48585}">
            <xm:f>datos!$AE$7</xm:f>
            <x14:dxf>
              <fill>
                <patternFill>
                  <bgColor rgb="FFFF0000"/>
                </patternFill>
              </fill>
              <border>
                <left style="thin">
                  <color auto="1"/>
                </left>
                <right style="thin">
                  <color auto="1"/>
                </right>
                <top style="thin">
                  <color auto="1"/>
                </top>
                <bottom style="thin">
                  <color auto="1"/>
                </bottom>
                <vertical/>
                <horizontal/>
              </border>
            </x14:dxf>
          </x14:cfRule>
          <x14:cfRule type="cellIs" priority="133" operator="equal" id="{72BA303A-B480-47DC-89D3-B89353F1D35F}">
            <xm:f>datos!$AE$6</xm:f>
            <x14:dxf>
              <fill>
                <patternFill>
                  <bgColor rgb="FFFFC000"/>
                </patternFill>
              </fill>
              <border>
                <left style="thin">
                  <color auto="1"/>
                </left>
                <right style="thin">
                  <color auto="1"/>
                </right>
                <top style="thin">
                  <color auto="1"/>
                </top>
                <bottom style="thin">
                  <color auto="1"/>
                </bottom>
                <vertical/>
                <horizontal/>
              </border>
            </x14:dxf>
          </x14:cfRule>
          <x14:cfRule type="cellIs" priority="134" operator="equal" id="{ADAB4999-516B-4151-9077-C2BCFE1794B2}">
            <xm:f>datos!$AE$5</xm:f>
            <x14:dxf>
              <fill>
                <patternFill>
                  <bgColor rgb="FFFFFF00"/>
                </patternFill>
              </fill>
              <border>
                <left style="thin">
                  <color auto="1"/>
                </left>
                <right style="thin">
                  <color auto="1"/>
                </right>
                <top style="thin">
                  <color auto="1"/>
                </top>
                <bottom style="thin">
                  <color auto="1"/>
                </bottom>
                <vertical/>
                <horizontal/>
              </border>
            </x14:dxf>
          </x14:cfRule>
          <x14:cfRule type="cellIs" priority="135" operator="equal" id="{2E6438D7-AFA5-407F-BD82-1B5DE83AFEF4}">
            <xm:f>datos!$AE$4</xm:f>
            <x14:dxf>
              <fill>
                <patternFill>
                  <bgColor rgb="FF00B050"/>
                </patternFill>
              </fill>
              <border>
                <left style="thin">
                  <color auto="1"/>
                </left>
                <right style="thin">
                  <color auto="1"/>
                </right>
                <top style="thin">
                  <color auto="1"/>
                </top>
                <bottom style="thin">
                  <color auto="1"/>
                </bottom>
                <vertical/>
                <horizontal/>
              </border>
            </x14:dxf>
          </x14:cfRule>
          <x14:cfRule type="cellIs" priority="136" operator="equal" id="{CB5B7832-49B7-42AF-AEDA-2965C6DA05A7}">
            <xm:f>datos!$AE$3</xm:f>
            <x14:dxf>
              <fill>
                <patternFill>
                  <bgColor rgb="FF92D050"/>
                </patternFill>
              </fill>
              <border>
                <left style="thin">
                  <color auto="1"/>
                </left>
                <right style="thin">
                  <color auto="1"/>
                </right>
                <top style="thin">
                  <color auto="1"/>
                </top>
                <bottom style="thin">
                  <color auto="1"/>
                </bottom>
                <vertical/>
                <horizontal/>
              </border>
            </x14:dxf>
          </x14:cfRule>
          <xm:sqref>AF8</xm:sqref>
        </x14:conditionalFormatting>
        <x14:conditionalFormatting xmlns:xm="http://schemas.microsoft.com/office/excel/2006/main">
          <x14:cfRule type="cellIs" priority="128" operator="equal" id="{2613F840-909D-4893-BA4C-9021C075B61F}">
            <xm:f>datos!$Y$6</xm:f>
            <x14:dxf>
              <fill>
                <patternFill>
                  <bgColor rgb="FF92D050"/>
                </patternFill>
              </fill>
              <border>
                <left style="thin">
                  <color auto="1"/>
                </left>
                <right style="thin">
                  <color auto="1"/>
                </right>
                <top style="thin">
                  <color auto="1"/>
                </top>
                <bottom style="thin">
                  <color auto="1"/>
                </bottom>
                <vertical/>
                <horizontal/>
              </border>
            </x14:dxf>
          </x14:cfRule>
          <x14:cfRule type="cellIs" priority="129" operator="equal" id="{3D567BE9-76ED-40D8-B3E7-589DFDE371B3}">
            <xm:f>datos!$Y$5</xm:f>
            <x14:dxf>
              <fill>
                <patternFill>
                  <bgColor rgb="FFFFFF00"/>
                </patternFill>
              </fill>
              <border>
                <left style="thin">
                  <color auto="1"/>
                </left>
                <right style="thin">
                  <color auto="1"/>
                </right>
                <top style="thin">
                  <color auto="1"/>
                </top>
                <bottom style="thin">
                  <color auto="1"/>
                </bottom>
                <vertical/>
                <horizontal/>
              </border>
            </x14:dxf>
          </x14:cfRule>
          <x14:cfRule type="cellIs" priority="130" operator="equal" id="{78BDA0B3-DD84-4E7F-98C2-F34C8C855459}">
            <xm:f>datos!$Y$4</xm:f>
            <x14:dxf>
              <fill>
                <patternFill>
                  <bgColor theme="5"/>
                </patternFill>
              </fill>
              <border>
                <left style="thin">
                  <color auto="1"/>
                </left>
                <right style="thin">
                  <color auto="1"/>
                </right>
                <top style="thin">
                  <color auto="1"/>
                </top>
                <bottom style="thin">
                  <color auto="1"/>
                </bottom>
                <vertical/>
                <horizontal/>
              </border>
            </x14:dxf>
          </x14:cfRule>
          <x14:cfRule type="cellIs" priority="131" operator="equal" id="{ADAF4194-BF3B-45A4-8441-AF6EF8EDDC01}">
            <xm:f>datos!$Y$3</xm:f>
            <x14:dxf>
              <fill>
                <patternFill>
                  <bgColor rgb="FFFF0000"/>
                </patternFill>
              </fill>
              <border>
                <left style="thin">
                  <color auto="1"/>
                </left>
                <right style="thin">
                  <color auto="1"/>
                </right>
                <top style="thin">
                  <color auto="1"/>
                </top>
                <bottom style="thin">
                  <color auto="1"/>
                </bottom>
                <vertical/>
                <horizontal/>
              </border>
            </x14:dxf>
          </x14:cfRule>
          <xm:sqref>AJ7</xm:sqref>
        </x14:conditionalFormatting>
        <x14:conditionalFormatting xmlns:xm="http://schemas.microsoft.com/office/excel/2006/main">
          <x14:cfRule type="cellIs" priority="124" operator="equal" id="{03C7F5D6-ACDA-403C-BFCE-CC03D3C3656B}">
            <xm:f>datos!$Y$6</xm:f>
            <x14:dxf>
              <fill>
                <patternFill>
                  <bgColor rgb="FF92D050"/>
                </patternFill>
              </fill>
              <border>
                <left style="thin">
                  <color auto="1"/>
                </left>
                <right style="thin">
                  <color auto="1"/>
                </right>
                <top style="thin">
                  <color auto="1"/>
                </top>
                <bottom style="thin">
                  <color auto="1"/>
                </bottom>
                <vertical/>
                <horizontal/>
              </border>
            </x14:dxf>
          </x14:cfRule>
          <x14:cfRule type="cellIs" priority="125" operator="equal" id="{43170891-0039-4074-AFBD-125A4FE4070F}">
            <xm:f>datos!$Y$5</xm:f>
            <x14:dxf>
              <fill>
                <patternFill>
                  <bgColor rgb="FFFFFF00"/>
                </patternFill>
              </fill>
              <border>
                <left style="thin">
                  <color auto="1"/>
                </left>
                <right style="thin">
                  <color auto="1"/>
                </right>
                <top style="thin">
                  <color auto="1"/>
                </top>
                <bottom style="thin">
                  <color auto="1"/>
                </bottom>
                <vertical/>
                <horizontal/>
              </border>
            </x14:dxf>
          </x14:cfRule>
          <x14:cfRule type="cellIs" priority="126" operator="equal" id="{5CB1788C-2C4B-4F5E-9EF5-A44D22A41A14}">
            <xm:f>datos!$Y$4</xm:f>
            <x14:dxf>
              <fill>
                <patternFill>
                  <bgColor theme="5"/>
                </patternFill>
              </fill>
              <border>
                <left style="thin">
                  <color auto="1"/>
                </left>
                <right style="thin">
                  <color auto="1"/>
                </right>
                <top style="thin">
                  <color auto="1"/>
                </top>
                <bottom style="thin">
                  <color auto="1"/>
                </bottom>
                <vertical/>
                <horizontal/>
              </border>
            </x14:dxf>
          </x14:cfRule>
          <x14:cfRule type="cellIs" priority="127" operator="equal" id="{EA2FD9FC-DF54-494C-9258-6664E9BC6253}">
            <xm:f>datos!$Y$3</xm:f>
            <x14:dxf>
              <fill>
                <patternFill>
                  <bgColor rgb="FFFF0000"/>
                </patternFill>
              </fill>
              <border>
                <left style="thin">
                  <color auto="1"/>
                </left>
                <right style="thin">
                  <color auto="1"/>
                </right>
                <top style="thin">
                  <color auto="1"/>
                </top>
                <bottom style="thin">
                  <color auto="1"/>
                </bottom>
                <vertical/>
                <horizontal/>
              </border>
            </x14:dxf>
          </x14:cfRule>
          <xm:sqref>AJ8</xm:sqref>
        </x14:conditionalFormatting>
        <x14:conditionalFormatting xmlns:xm="http://schemas.microsoft.com/office/excel/2006/main">
          <x14:cfRule type="cellIs" priority="119" operator="equal" id="{9907E7C8-8BCF-4628-A6B2-F310435B061E}">
            <xm:f>datos!$AE$7</xm:f>
            <x14:dxf>
              <fill>
                <patternFill>
                  <bgColor rgb="FFFF0000"/>
                </patternFill>
              </fill>
              <border>
                <left style="thin">
                  <color auto="1"/>
                </left>
                <right style="thin">
                  <color auto="1"/>
                </right>
                <top style="thin">
                  <color auto="1"/>
                </top>
                <bottom style="thin">
                  <color auto="1"/>
                </bottom>
                <vertical/>
                <horizontal/>
              </border>
            </x14:dxf>
          </x14:cfRule>
          <x14:cfRule type="cellIs" priority="120" operator="equal" id="{E3833D56-07F8-401E-ADCD-5BBF7775DBD7}">
            <xm:f>datos!$AE$6</xm:f>
            <x14:dxf>
              <fill>
                <patternFill>
                  <bgColor rgb="FFFFC000"/>
                </patternFill>
              </fill>
              <border>
                <left style="thin">
                  <color auto="1"/>
                </left>
                <right style="thin">
                  <color auto="1"/>
                </right>
                <top style="thin">
                  <color auto="1"/>
                </top>
                <bottom style="thin">
                  <color auto="1"/>
                </bottom>
                <vertical/>
                <horizontal/>
              </border>
            </x14:dxf>
          </x14:cfRule>
          <x14:cfRule type="cellIs" priority="121" operator="equal" id="{7C8E6317-CE2C-41A8-A01B-322515B37EC7}">
            <xm:f>datos!$AE$5</xm:f>
            <x14:dxf>
              <fill>
                <patternFill>
                  <bgColor rgb="FFFFFF00"/>
                </patternFill>
              </fill>
              <border>
                <left style="thin">
                  <color auto="1"/>
                </left>
                <right style="thin">
                  <color auto="1"/>
                </right>
                <top style="thin">
                  <color auto="1"/>
                </top>
                <bottom style="thin">
                  <color auto="1"/>
                </bottom>
                <vertical/>
                <horizontal/>
              </border>
            </x14:dxf>
          </x14:cfRule>
          <x14:cfRule type="cellIs" priority="122" operator="equal" id="{1BF6828C-57DC-492D-961B-5EBFF6D4D850}">
            <xm:f>datos!$AE$4</xm:f>
            <x14:dxf>
              <fill>
                <patternFill>
                  <bgColor rgb="FF00B050"/>
                </patternFill>
              </fill>
              <border>
                <left style="thin">
                  <color auto="1"/>
                </left>
                <right style="thin">
                  <color auto="1"/>
                </right>
                <top style="thin">
                  <color auto="1"/>
                </top>
                <bottom style="thin">
                  <color auto="1"/>
                </bottom>
                <vertical/>
                <horizontal/>
              </border>
            </x14:dxf>
          </x14:cfRule>
          <x14:cfRule type="cellIs" priority="123" operator="equal" id="{2D4202DA-7859-4082-8539-982A1DF52972}">
            <xm:f>datos!$AE$3</xm:f>
            <x14:dxf>
              <fill>
                <patternFill>
                  <bgColor rgb="FF92D050"/>
                </patternFill>
              </fill>
              <border>
                <left style="thin">
                  <color auto="1"/>
                </left>
                <right style="thin">
                  <color auto="1"/>
                </right>
                <top style="thin">
                  <color auto="1"/>
                </top>
                <bottom style="thin">
                  <color auto="1"/>
                </bottom>
                <vertical/>
                <horizontal/>
              </border>
            </x14:dxf>
          </x14:cfRule>
          <xm:sqref>AF9:AF10</xm:sqref>
        </x14:conditionalFormatting>
        <x14:conditionalFormatting xmlns:xm="http://schemas.microsoft.com/office/excel/2006/main">
          <x14:cfRule type="cellIs" priority="146" operator="equal" id="{01404C45-188E-4773-AC1D-74FC67210CF2}">
            <xm:f>datos!$AC$15</xm:f>
            <x14:dxf>
              <fill>
                <patternFill>
                  <bgColor rgb="FFFF0000"/>
                </patternFill>
              </fill>
              <border>
                <left style="thin">
                  <color auto="1"/>
                </left>
                <right style="thin">
                  <color auto="1"/>
                </right>
                <top style="thin">
                  <color auto="1"/>
                </top>
                <bottom style="thin">
                  <color auto="1"/>
                </bottom>
                <vertical/>
                <horizontal/>
              </border>
            </x14:dxf>
          </x14:cfRule>
          <x14:cfRule type="cellIs" priority="147" operator="equal" id="{00291B1C-2D75-431A-BADD-9F96EE8F7579}">
            <xm:f>datos!$AC$14</xm:f>
            <x14:dxf>
              <fill>
                <patternFill>
                  <bgColor rgb="FFFFC000"/>
                </patternFill>
              </fill>
              <border>
                <left style="thin">
                  <color auto="1"/>
                </left>
                <right style="thin">
                  <color auto="1"/>
                </right>
                <top style="thin">
                  <color auto="1"/>
                </top>
                <bottom style="thin">
                  <color auto="1"/>
                </bottom>
                <vertical/>
                <horizontal/>
              </border>
            </x14:dxf>
          </x14:cfRule>
          <x14:cfRule type="cellIs" priority="148" operator="equal" id="{D43631B4-6F97-4143-9411-408A1CDD418E}">
            <xm:f>datos!$AC$13</xm:f>
            <x14:dxf>
              <fill>
                <patternFill>
                  <bgColor rgb="FFFFFF00"/>
                </patternFill>
              </fill>
              <border>
                <left style="thin">
                  <color auto="1"/>
                </left>
                <right style="thin">
                  <color auto="1"/>
                </right>
                <top style="thin">
                  <color auto="1"/>
                </top>
                <bottom style="thin">
                  <color auto="1"/>
                </bottom>
                <vertical/>
                <horizontal/>
              </border>
            </x14:dxf>
          </x14:cfRule>
          <x14:cfRule type="cellIs" priority="149" operator="equal" id="{E4D7473C-0D02-407C-BB0F-E2E5D99532F2}">
            <xm:f>datos!$AC$12</xm:f>
            <x14:dxf>
              <fill>
                <patternFill>
                  <bgColor rgb="FF00B050"/>
                </patternFill>
              </fill>
              <border>
                <left style="thin">
                  <color auto="1"/>
                </left>
                <right style="thin">
                  <color auto="1"/>
                </right>
                <top style="thin">
                  <color auto="1"/>
                </top>
                <bottom style="thin">
                  <color auto="1"/>
                </bottom>
                <vertical/>
                <horizontal/>
              </border>
            </x14:dxf>
          </x14:cfRule>
          <x14:cfRule type="cellIs" priority="150" operator="equal" id="{F1A08A6C-40C5-4924-9675-4D89CAE0DA96}">
            <xm:f>datos!$AC$11</xm:f>
            <x14:dxf>
              <fill>
                <patternFill>
                  <bgColor rgb="FF92D050"/>
                </patternFill>
              </fill>
              <border>
                <left style="thin">
                  <color auto="1"/>
                </left>
                <right style="thin">
                  <color auto="1"/>
                </right>
                <top style="thin">
                  <color auto="1"/>
                </top>
                <bottom style="thin">
                  <color auto="1"/>
                </bottom>
                <vertical/>
                <horizontal/>
              </border>
            </x14:dxf>
          </x14:cfRule>
          <xm:sqref>AH7:AH10</xm:sqref>
        </x14:conditionalFormatting>
        <x14:conditionalFormatting xmlns:xm="http://schemas.microsoft.com/office/excel/2006/main">
          <x14:cfRule type="cellIs" priority="105" operator="equal" id="{06AC284E-530A-4575-90DC-F007A67A96B9}">
            <xm:f>datos!$AE$7</xm:f>
            <x14:dxf>
              <fill>
                <patternFill>
                  <bgColor rgb="FFFF0000"/>
                </patternFill>
              </fill>
              <border>
                <left style="thin">
                  <color auto="1"/>
                </left>
                <right style="thin">
                  <color auto="1"/>
                </right>
                <top style="thin">
                  <color auto="1"/>
                </top>
                <bottom style="thin">
                  <color auto="1"/>
                </bottom>
                <vertical/>
                <horizontal/>
              </border>
            </x14:dxf>
          </x14:cfRule>
          <x14:cfRule type="cellIs" priority="106" operator="equal" id="{8A77D47E-F67B-46A4-85E7-D0D2B49B1FA9}">
            <xm:f>datos!$AE$6</xm:f>
            <x14:dxf>
              <fill>
                <patternFill>
                  <bgColor rgb="FFFFC000"/>
                </patternFill>
              </fill>
              <border>
                <left style="thin">
                  <color auto="1"/>
                </left>
                <right style="thin">
                  <color auto="1"/>
                </right>
                <top style="thin">
                  <color auto="1"/>
                </top>
                <bottom style="thin">
                  <color auto="1"/>
                </bottom>
                <vertical/>
                <horizontal/>
              </border>
            </x14:dxf>
          </x14:cfRule>
          <x14:cfRule type="cellIs" priority="107" operator="equal" id="{BDDE118E-B475-4336-96F0-87E4DD0EE72A}">
            <xm:f>datos!$AE$5</xm:f>
            <x14:dxf>
              <fill>
                <patternFill>
                  <bgColor rgb="FFFFFF00"/>
                </patternFill>
              </fill>
              <border>
                <left style="thin">
                  <color auto="1"/>
                </left>
                <right style="thin">
                  <color auto="1"/>
                </right>
                <top style="thin">
                  <color auto="1"/>
                </top>
                <bottom style="thin">
                  <color auto="1"/>
                </bottom>
                <vertical/>
                <horizontal/>
              </border>
            </x14:dxf>
          </x14:cfRule>
          <x14:cfRule type="cellIs" priority="108" operator="equal" id="{4EC9C2D1-D2A0-4F45-83F9-4244447D7A26}">
            <xm:f>datos!$AE$4</xm:f>
            <x14:dxf>
              <fill>
                <patternFill>
                  <bgColor rgb="FF00B050"/>
                </patternFill>
              </fill>
              <border>
                <left style="thin">
                  <color auto="1"/>
                </left>
                <right style="thin">
                  <color auto="1"/>
                </right>
                <top style="thin">
                  <color auto="1"/>
                </top>
                <bottom style="thin">
                  <color auto="1"/>
                </bottom>
                <vertical/>
                <horizontal/>
              </border>
            </x14:dxf>
          </x14:cfRule>
          <x14:cfRule type="cellIs" priority="109" operator="equal" id="{E97B3F95-7721-4057-AD41-83D4F9717648}">
            <xm:f>datos!$AE$3</xm:f>
            <x14:dxf>
              <fill>
                <patternFill>
                  <bgColor rgb="FF92D050"/>
                </patternFill>
              </fill>
              <border>
                <left style="thin">
                  <color auto="1"/>
                </left>
                <right style="thin">
                  <color auto="1"/>
                </right>
                <top style="thin">
                  <color auto="1"/>
                </top>
                <bottom style="thin">
                  <color auto="1"/>
                </bottom>
                <vertical/>
                <horizontal/>
              </border>
            </x14:dxf>
          </x14:cfRule>
          <xm:sqref>M11</xm:sqref>
        </x14:conditionalFormatting>
        <x14:conditionalFormatting xmlns:xm="http://schemas.microsoft.com/office/excel/2006/main">
          <x14:cfRule type="cellIs" priority="101" operator="equal" id="{38C359E3-FD20-4587-848A-77E074659437}">
            <xm:f>datos!$Y$6</xm:f>
            <x14:dxf>
              <fill>
                <patternFill>
                  <bgColor rgb="FF92D050"/>
                </patternFill>
              </fill>
              <border>
                <left style="thin">
                  <color auto="1"/>
                </left>
                <right style="thin">
                  <color auto="1"/>
                </right>
                <top style="thin">
                  <color auto="1"/>
                </top>
                <bottom style="thin">
                  <color auto="1"/>
                </bottom>
                <vertical/>
                <horizontal/>
              </border>
            </x14:dxf>
          </x14:cfRule>
          <x14:cfRule type="cellIs" priority="102" operator="equal" id="{15A076DC-4390-4757-8551-7852531437D5}">
            <xm:f>datos!$Y$5</xm:f>
            <x14:dxf>
              <fill>
                <patternFill>
                  <bgColor rgb="FFFFFF00"/>
                </patternFill>
              </fill>
              <border>
                <left style="thin">
                  <color auto="1"/>
                </left>
                <right style="thin">
                  <color auto="1"/>
                </right>
                <top style="thin">
                  <color auto="1"/>
                </top>
                <bottom style="thin">
                  <color auto="1"/>
                </bottom>
                <vertical/>
                <horizontal/>
              </border>
            </x14:dxf>
          </x14:cfRule>
          <x14:cfRule type="cellIs" priority="103" operator="equal" id="{5E779137-4850-4007-91A9-A49C7780B98A}">
            <xm:f>datos!$Y$4</xm:f>
            <x14:dxf>
              <fill>
                <patternFill>
                  <bgColor theme="5"/>
                </patternFill>
              </fill>
              <border>
                <left style="thin">
                  <color auto="1"/>
                </left>
                <right style="thin">
                  <color auto="1"/>
                </right>
                <top style="thin">
                  <color auto="1"/>
                </top>
                <bottom style="thin">
                  <color auto="1"/>
                </bottom>
                <vertical/>
                <horizontal/>
              </border>
            </x14:dxf>
          </x14:cfRule>
          <x14:cfRule type="cellIs" priority="104" operator="equal" id="{3BE26D6B-9294-4202-96B5-7C5EA0A00937}">
            <xm:f>datos!$Y$3</xm:f>
            <x14:dxf>
              <fill>
                <patternFill>
                  <bgColor rgb="FFFF0000"/>
                </patternFill>
              </fill>
              <border>
                <left style="thin">
                  <color auto="1"/>
                </left>
                <right style="thin">
                  <color auto="1"/>
                </right>
                <top style="thin">
                  <color auto="1"/>
                </top>
                <bottom style="thin">
                  <color auto="1"/>
                </bottom>
                <vertical/>
                <horizontal/>
              </border>
            </x14:dxf>
          </x14:cfRule>
          <xm:sqref>Q11</xm:sqref>
        </x14:conditionalFormatting>
        <x14:conditionalFormatting xmlns:xm="http://schemas.microsoft.com/office/excel/2006/main">
          <x14:cfRule type="cellIs" priority="96" operator="equal" id="{C35C5444-0910-4CF6-8E4E-864D3800FFEA}">
            <xm:f>datos!$AE$7</xm:f>
            <x14:dxf>
              <fill>
                <patternFill>
                  <bgColor rgb="FFFF0000"/>
                </patternFill>
              </fill>
              <border>
                <left style="thin">
                  <color auto="1"/>
                </left>
                <right style="thin">
                  <color auto="1"/>
                </right>
                <top style="thin">
                  <color auto="1"/>
                </top>
                <bottom style="thin">
                  <color auto="1"/>
                </bottom>
                <vertical/>
                <horizontal/>
              </border>
            </x14:dxf>
          </x14:cfRule>
          <x14:cfRule type="cellIs" priority="97" operator="equal" id="{74A4CDE6-8E83-4F66-BDA8-B60399F90662}">
            <xm:f>datos!$AE$6</xm:f>
            <x14:dxf>
              <fill>
                <patternFill>
                  <bgColor rgb="FFFFC000"/>
                </patternFill>
              </fill>
              <border>
                <left style="thin">
                  <color auto="1"/>
                </left>
                <right style="thin">
                  <color auto="1"/>
                </right>
                <top style="thin">
                  <color auto="1"/>
                </top>
                <bottom style="thin">
                  <color auto="1"/>
                </bottom>
                <vertical/>
                <horizontal/>
              </border>
            </x14:dxf>
          </x14:cfRule>
          <x14:cfRule type="cellIs" priority="98" operator="equal" id="{CC169ECA-4022-4901-9727-4552D6505927}">
            <xm:f>datos!$AE$5</xm:f>
            <x14:dxf>
              <fill>
                <patternFill>
                  <bgColor rgb="FFFFFF00"/>
                </patternFill>
              </fill>
              <border>
                <left style="thin">
                  <color auto="1"/>
                </left>
                <right style="thin">
                  <color auto="1"/>
                </right>
                <top style="thin">
                  <color auto="1"/>
                </top>
                <bottom style="thin">
                  <color auto="1"/>
                </bottom>
                <vertical/>
                <horizontal/>
              </border>
            </x14:dxf>
          </x14:cfRule>
          <x14:cfRule type="cellIs" priority="99" operator="equal" id="{00269CAE-7F5B-4C15-BB70-E3619C0A4E9D}">
            <xm:f>datos!$AE$4</xm:f>
            <x14:dxf>
              <fill>
                <patternFill>
                  <bgColor rgb="FF00B050"/>
                </patternFill>
              </fill>
              <border>
                <left style="thin">
                  <color auto="1"/>
                </left>
                <right style="thin">
                  <color auto="1"/>
                </right>
                <top style="thin">
                  <color auto="1"/>
                </top>
                <bottom style="thin">
                  <color auto="1"/>
                </bottom>
                <vertical/>
                <horizontal/>
              </border>
            </x14:dxf>
          </x14:cfRule>
          <x14:cfRule type="cellIs" priority="100" operator="equal" id="{24DC4029-4208-4B71-BFF9-CC4AEC1DC8EC}">
            <xm:f>datos!$AE$3</xm:f>
            <x14:dxf>
              <fill>
                <patternFill>
                  <bgColor rgb="FF92D050"/>
                </patternFill>
              </fill>
              <border>
                <left style="thin">
                  <color auto="1"/>
                </left>
                <right style="thin">
                  <color auto="1"/>
                </right>
                <top style="thin">
                  <color auto="1"/>
                </top>
                <bottom style="thin">
                  <color auto="1"/>
                </bottom>
                <vertical/>
                <horizontal/>
              </border>
            </x14:dxf>
          </x14:cfRule>
          <xm:sqref>AF11</xm:sqref>
        </x14:conditionalFormatting>
        <x14:conditionalFormatting xmlns:xm="http://schemas.microsoft.com/office/excel/2006/main">
          <x14:cfRule type="cellIs" priority="92" operator="equal" id="{D5D451E4-4A1E-42F4-BED3-40AD540DC8C3}">
            <xm:f>datos!$Y$6</xm:f>
            <x14:dxf>
              <fill>
                <patternFill>
                  <bgColor rgb="FF92D050"/>
                </patternFill>
              </fill>
              <border>
                <left style="thin">
                  <color auto="1"/>
                </left>
                <right style="thin">
                  <color auto="1"/>
                </right>
                <top style="thin">
                  <color auto="1"/>
                </top>
                <bottom style="thin">
                  <color auto="1"/>
                </bottom>
                <vertical/>
                <horizontal/>
              </border>
            </x14:dxf>
          </x14:cfRule>
          <x14:cfRule type="cellIs" priority="93" operator="equal" id="{FBD8638B-971B-40D3-AF0D-3A1A7149E2AE}">
            <xm:f>datos!$Y$5</xm:f>
            <x14:dxf>
              <fill>
                <patternFill>
                  <bgColor rgb="FFFFFF00"/>
                </patternFill>
              </fill>
              <border>
                <left style="thin">
                  <color auto="1"/>
                </left>
                <right style="thin">
                  <color auto="1"/>
                </right>
                <top style="thin">
                  <color auto="1"/>
                </top>
                <bottom style="thin">
                  <color auto="1"/>
                </bottom>
                <vertical/>
                <horizontal/>
              </border>
            </x14:dxf>
          </x14:cfRule>
          <x14:cfRule type="cellIs" priority="94" operator="equal" id="{171B35F1-90A5-4444-A828-10DE1A3667E8}">
            <xm:f>datos!$Y$4</xm:f>
            <x14:dxf>
              <fill>
                <patternFill>
                  <bgColor theme="5"/>
                </patternFill>
              </fill>
              <border>
                <left style="thin">
                  <color auto="1"/>
                </left>
                <right style="thin">
                  <color auto="1"/>
                </right>
                <top style="thin">
                  <color auto="1"/>
                </top>
                <bottom style="thin">
                  <color auto="1"/>
                </bottom>
                <vertical/>
                <horizontal/>
              </border>
            </x14:dxf>
          </x14:cfRule>
          <x14:cfRule type="cellIs" priority="95" operator="equal" id="{D41F8844-89BF-4B2D-9DE4-5CCA720E54C7}">
            <xm:f>datos!$Y$3</xm:f>
            <x14:dxf>
              <fill>
                <patternFill>
                  <bgColor rgb="FFFF0000"/>
                </patternFill>
              </fill>
              <border>
                <left style="thin">
                  <color auto="1"/>
                </left>
                <right style="thin">
                  <color auto="1"/>
                </right>
                <top style="thin">
                  <color auto="1"/>
                </top>
                <bottom style="thin">
                  <color auto="1"/>
                </bottom>
                <vertical/>
                <horizontal/>
              </border>
            </x14:dxf>
          </x14:cfRule>
          <xm:sqref>AJ11</xm:sqref>
        </x14:conditionalFormatting>
        <x14:conditionalFormatting xmlns:xm="http://schemas.microsoft.com/office/excel/2006/main">
          <x14:cfRule type="cellIs" priority="110" operator="equal" id="{1F7022DF-4DF7-4088-BF4E-6DB5DE2EFD49}">
            <xm:f>datos!$AC$15</xm:f>
            <x14:dxf>
              <fill>
                <patternFill>
                  <bgColor rgb="FFFF0000"/>
                </patternFill>
              </fill>
              <border>
                <left style="thin">
                  <color auto="1"/>
                </left>
                <right style="thin">
                  <color auto="1"/>
                </right>
                <top style="thin">
                  <color auto="1"/>
                </top>
                <bottom style="thin">
                  <color auto="1"/>
                </bottom>
                <vertical/>
                <horizontal/>
              </border>
            </x14:dxf>
          </x14:cfRule>
          <x14:cfRule type="cellIs" priority="111" operator="equal" id="{EC77AC7A-A31D-495E-8BF8-DDD64C44FBA2}">
            <xm:f>datos!$AC$14</xm:f>
            <x14:dxf>
              <fill>
                <patternFill>
                  <bgColor rgb="FFFFC000"/>
                </patternFill>
              </fill>
              <border>
                <left style="thin">
                  <color auto="1"/>
                </left>
                <right style="thin">
                  <color auto="1"/>
                </right>
                <top style="thin">
                  <color auto="1"/>
                </top>
                <bottom style="thin">
                  <color auto="1"/>
                </bottom>
                <vertical/>
                <horizontal/>
              </border>
            </x14:dxf>
          </x14:cfRule>
          <x14:cfRule type="cellIs" priority="112" operator="equal" id="{81C8F853-F3F7-4BB5-A6D0-AA3BA7312C8C}">
            <xm:f>datos!$AC$13</xm:f>
            <x14:dxf>
              <fill>
                <patternFill>
                  <bgColor rgb="FFFFFF00"/>
                </patternFill>
              </fill>
              <border>
                <left style="thin">
                  <color auto="1"/>
                </left>
                <right style="thin">
                  <color auto="1"/>
                </right>
                <top style="thin">
                  <color auto="1"/>
                </top>
                <bottom style="thin">
                  <color auto="1"/>
                </bottom>
                <vertical/>
                <horizontal/>
              </border>
            </x14:dxf>
          </x14:cfRule>
          <x14:cfRule type="cellIs" priority="113" operator="equal" id="{3C43317F-8DA2-4652-A14D-F5FEEBB86DE1}">
            <xm:f>datos!$AC$12</xm:f>
            <x14:dxf>
              <fill>
                <patternFill>
                  <bgColor rgb="FF00B050"/>
                </patternFill>
              </fill>
              <border>
                <left style="thin">
                  <color auto="1"/>
                </left>
                <right style="thin">
                  <color auto="1"/>
                </right>
                <top style="thin">
                  <color auto="1"/>
                </top>
                <bottom style="thin">
                  <color auto="1"/>
                </bottom>
                <vertical/>
                <horizontal/>
              </border>
            </x14:dxf>
          </x14:cfRule>
          <x14:cfRule type="cellIs" priority="114" operator="equal" id="{465DF134-F4F2-4ED3-8B42-AA16C339C68E}">
            <xm:f>datos!$AC$11</xm:f>
            <x14:dxf>
              <fill>
                <patternFill>
                  <bgColor rgb="FF92D050"/>
                </patternFill>
              </fill>
              <border>
                <left style="thin">
                  <color auto="1"/>
                </left>
                <right style="thin">
                  <color auto="1"/>
                </right>
                <top style="thin">
                  <color auto="1"/>
                </top>
                <bottom style="thin">
                  <color auto="1"/>
                </bottom>
                <vertical/>
                <horizontal/>
              </border>
            </x14:dxf>
          </x14:cfRule>
          <xm:sqref>AH11</xm:sqref>
        </x14:conditionalFormatting>
        <x14:conditionalFormatting xmlns:xm="http://schemas.microsoft.com/office/excel/2006/main">
          <x14:cfRule type="cellIs" priority="56" operator="equal" id="{069EE1D7-C0D3-449C-B400-80D61DBCFDC1}">
            <xm:f>datos!$Y$6</xm:f>
            <x14:dxf>
              <fill>
                <patternFill>
                  <bgColor rgb="FF92D050"/>
                </patternFill>
              </fill>
              <border>
                <left style="thin">
                  <color auto="1"/>
                </left>
                <right style="thin">
                  <color auto="1"/>
                </right>
                <top style="thin">
                  <color auto="1"/>
                </top>
                <bottom style="thin">
                  <color auto="1"/>
                </bottom>
                <vertical/>
                <horizontal/>
              </border>
            </x14:dxf>
          </x14:cfRule>
          <x14:cfRule type="cellIs" priority="57" operator="equal" id="{27846D5D-84CC-4731-BB4B-9DECBDE44CB0}">
            <xm:f>datos!$Y$5</xm:f>
            <x14:dxf>
              <fill>
                <patternFill>
                  <bgColor rgb="FFFFFF00"/>
                </patternFill>
              </fill>
              <border>
                <left style="thin">
                  <color auto="1"/>
                </left>
                <right style="thin">
                  <color auto="1"/>
                </right>
                <top style="thin">
                  <color auto="1"/>
                </top>
                <bottom style="thin">
                  <color auto="1"/>
                </bottom>
                <vertical/>
                <horizontal/>
              </border>
            </x14:dxf>
          </x14:cfRule>
          <x14:cfRule type="cellIs" priority="58" operator="equal" id="{2B08266E-0965-4C80-8861-2CB58FC299A2}">
            <xm:f>datos!$Y$4</xm:f>
            <x14:dxf>
              <fill>
                <patternFill>
                  <bgColor theme="5"/>
                </patternFill>
              </fill>
              <border>
                <left style="thin">
                  <color auto="1"/>
                </left>
                <right style="thin">
                  <color auto="1"/>
                </right>
                <top style="thin">
                  <color auto="1"/>
                </top>
                <bottom style="thin">
                  <color auto="1"/>
                </bottom>
                <vertical/>
                <horizontal/>
              </border>
            </x14:dxf>
          </x14:cfRule>
          <x14:cfRule type="cellIs" priority="59" operator="equal" id="{1AE19C3F-DDB1-4ABB-807F-BD39648F8C32}">
            <xm:f>datos!$Y$3</xm:f>
            <x14:dxf>
              <fill>
                <patternFill>
                  <bgColor rgb="FFFF0000"/>
                </patternFill>
              </fill>
              <border>
                <left style="thin">
                  <color auto="1"/>
                </left>
                <right style="thin">
                  <color auto="1"/>
                </right>
                <top style="thin">
                  <color auto="1"/>
                </top>
                <bottom style="thin">
                  <color auto="1"/>
                </bottom>
                <vertical/>
                <horizontal/>
              </border>
            </x14:dxf>
          </x14:cfRule>
          <xm:sqref>AJ14:AJ16</xm:sqref>
        </x14:conditionalFormatting>
        <x14:conditionalFormatting xmlns:xm="http://schemas.microsoft.com/office/excel/2006/main">
          <x14:cfRule type="cellIs" priority="83" operator="equal" id="{123EB35D-6E78-4A77-A8D8-BB33D5AA61CD}">
            <xm:f>datos!$Y$6</xm:f>
            <x14:dxf>
              <fill>
                <patternFill>
                  <bgColor rgb="FF92D050"/>
                </patternFill>
              </fill>
              <border>
                <left style="thin">
                  <color auto="1"/>
                </left>
                <right style="thin">
                  <color auto="1"/>
                </right>
                <top style="thin">
                  <color auto="1"/>
                </top>
                <bottom style="thin">
                  <color auto="1"/>
                </bottom>
                <vertical/>
                <horizontal/>
              </border>
            </x14:dxf>
          </x14:cfRule>
          <x14:cfRule type="cellIs" priority="84" operator="equal" id="{67201AE6-450B-4272-BC0D-A3CA7999E9A2}">
            <xm:f>datos!$Y$5</xm:f>
            <x14:dxf>
              <fill>
                <patternFill>
                  <bgColor rgb="FFFFFF00"/>
                </patternFill>
              </fill>
              <border>
                <left style="thin">
                  <color auto="1"/>
                </left>
                <right style="thin">
                  <color auto="1"/>
                </right>
                <top style="thin">
                  <color auto="1"/>
                </top>
                <bottom style="thin">
                  <color auto="1"/>
                </bottom>
                <vertical/>
                <horizontal/>
              </border>
            </x14:dxf>
          </x14:cfRule>
          <x14:cfRule type="cellIs" priority="85" operator="equal" id="{FF60BBBD-79B2-4392-BCC5-E92308AF0667}">
            <xm:f>datos!$Y$4</xm:f>
            <x14:dxf>
              <fill>
                <patternFill>
                  <bgColor theme="5"/>
                </patternFill>
              </fill>
              <border>
                <left style="thin">
                  <color auto="1"/>
                </left>
                <right style="thin">
                  <color auto="1"/>
                </right>
                <top style="thin">
                  <color auto="1"/>
                </top>
                <bottom style="thin">
                  <color auto="1"/>
                </bottom>
                <vertical/>
                <horizontal/>
              </border>
            </x14:dxf>
          </x14:cfRule>
          <x14:cfRule type="cellIs" priority="86" operator="equal" id="{485F2FED-CCF6-4EDA-9399-CD2FEE36511C}">
            <xm:f>datos!$Y$3</xm:f>
            <x14:dxf>
              <fill>
                <patternFill>
                  <bgColor rgb="FFFF0000"/>
                </patternFill>
              </fill>
              <border>
                <left style="thin">
                  <color auto="1"/>
                </left>
                <right style="thin">
                  <color auto="1"/>
                </right>
                <top style="thin">
                  <color auto="1"/>
                </top>
                <bottom style="thin">
                  <color auto="1"/>
                </bottom>
                <vertical/>
                <horizontal/>
              </border>
            </x14:dxf>
          </x14:cfRule>
          <xm:sqref>Q12</xm:sqref>
        </x14:conditionalFormatting>
        <x14:conditionalFormatting xmlns:xm="http://schemas.microsoft.com/office/excel/2006/main">
          <x14:cfRule type="cellIs" priority="78" operator="equal" id="{3D4EE268-D2E9-4178-B9A1-9E8C80E6DE9C}">
            <xm:f>datos!$AE$7</xm:f>
            <x14:dxf>
              <fill>
                <patternFill>
                  <bgColor rgb="FFFF0000"/>
                </patternFill>
              </fill>
              <border>
                <left style="thin">
                  <color auto="1"/>
                </left>
                <right style="thin">
                  <color auto="1"/>
                </right>
                <top style="thin">
                  <color auto="1"/>
                </top>
                <bottom style="thin">
                  <color auto="1"/>
                </bottom>
                <vertical/>
                <horizontal/>
              </border>
            </x14:dxf>
          </x14:cfRule>
          <x14:cfRule type="cellIs" priority="79" operator="equal" id="{E72549DD-DE3A-4307-AF21-69322B093CC4}">
            <xm:f>datos!$AE$6</xm:f>
            <x14:dxf>
              <fill>
                <patternFill>
                  <bgColor rgb="FFFFC000"/>
                </patternFill>
              </fill>
              <border>
                <left style="thin">
                  <color auto="1"/>
                </left>
                <right style="thin">
                  <color auto="1"/>
                </right>
                <top style="thin">
                  <color auto="1"/>
                </top>
                <bottom style="thin">
                  <color auto="1"/>
                </bottom>
                <vertical/>
                <horizontal/>
              </border>
            </x14:dxf>
          </x14:cfRule>
          <x14:cfRule type="cellIs" priority="80" operator="equal" id="{D27D78C7-DB4A-4B0B-AE38-4627EB7D52AF}">
            <xm:f>datos!$AE$5</xm:f>
            <x14:dxf>
              <fill>
                <patternFill>
                  <bgColor rgb="FFFFFF00"/>
                </patternFill>
              </fill>
              <border>
                <left style="thin">
                  <color auto="1"/>
                </left>
                <right style="thin">
                  <color auto="1"/>
                </right>
                <top style="thin">
                  <color auto="1"/>
                </top>
                <bottom style="thin">
                  <color auto="1"/>
                </bottom>
                <vertical/>
                <horizontal/>
              </border>
            </x14:dxf>
          </x14:cfRule>
          <x14:cfRule type="cellIs" priority="81" operator="equal" id="{AB0CC3C8-B7DA-42A3-B645-96BCB4CBB06F}">
            <xm:f>datos!$AE$4</xm:f>
            <x14:dxf>
              <fill>
                <patternFill>
                  <bgColor rgb="FF00B050"/>
                </patternFill>
              </fill>
              <border>
                <left style="thin">
                  <color auto="1"/>
                </left>
                <right style="thin">
                  <color auto="1"/>
                </right>
                <top style="thin">
                  <color auto="1"/>
                </top>
                <bottom style="thin">
                  <color auto="1"/>
                </bottom>
                <vertical/>
                <horizontal/>
              </border>
            </x14:dxf>
          </x14:cfRule>
          <x14:cfRule type="cellIs" priority="82" operator="equal" id="{B3FE1946-3C78-44B7-A125-BD2588B63504}">
            <xm:f>datos!$AE$3</xm:f>
            <x14:dxf>
              <fill>
                <patternFill>
                  <bgColor rgb="FF92D050"/>
                </patternFill>
              </fill>
              <border>
                <left style="thin">
                  <color auto="1"/>
                </left>
                <right style="thin">
                  <color auto="1"/>
                </right>
                <top style="thin">
                  <color auto="1"/>
                </top>
                <bottom style="thin">
                  <color auto="1"/>
                </bottom>
                <vertical/>
                <horizontal/>
              </border>
            </x14:dxf>
          </x14:cfRule>
          <xm:sqref>AF12</xm:sqref>
        </x14:conditionalFormatting>
        <x14:conditionalFormatting xmlns:xm="http://schemas.microsoft.com/office/excel/2006/main">
          <x14:cfRule type="cellIs" priority="73" operator="equal" id="{1B43AC7E-D5D0-4624-907A-3DFA5B7BFCEC}">
            <xm:f>datos!$AE$7</xm:f>
            <x14:dxf>
              <fill>
                <patternFill>
                  <bgColor rgb="FFFF0000"/>
                </patternFill>
              </fill>
              <border>
                <left style="thin">
                  <color auto="1"/>
                </left>
                <right style="thin">
                  <color auto="1"/>
                </right>
                <top style="thin">
                  <color auto="1"/>
                </top>
                <bottom style="thin">
                  <color auto="1"/>
                </bottom>
                <vertical/>
                <horizontal/>
              </border>
            </x14:dxf>
          </x14:cfRule>
          <x14:cfRule type="cellIs" priority="74" operator="equal" id="{2B1B7697-2DE9-4028-BAC8-38592D26EBF2}">
            <xm:f>datos!$AE$6</xm:f>
            <x14:dxf>
              <fill>
                <patternFill>
                  <bgColor rgb="FFFFC000"/>
                </patternFill>
              </fill>
              <border>
                <left style="thin">
                  <color auto="1"/>
                </left>
                <right style="thin">
                  <color auto="1"/>
                </right>
                <top style="thin">
                  <color auto="1"/>
                </top>
                <bottom style="thin">
                  <color auto="1"/>
                </bottom>
                <vertical/>
                <horizontal/>
              </border>
            </x14:dxf>
          </x14:cfRule>
          <x14:cfRule type="cellIs" priority="75" operator="equal" id="{CAA21D98-7F75-46E6-ACD5-A79109C94CBA}">
            <xm:f>datos!$AE$5</xm:f>
            <x14:dxf>
              <fill>
                <patternFill>
                  <bgColor rgb="FFFFFF00"/>
                </patternFill>
              </fill>
              <border>
                <left style="thin">
                  <color auto="1"/>
                </left>
                <right style="thin">
                  <color auto="1"/>
                </right>
                <top style="thin">
                  <color auto="1"/>
                </top>
                <bottom style="thin">
                  <color auto="1"/>
                </bottom>
                <vertical/>
                <horizontal/>
              </border>
            </x14:dxf>
          </x14:cfRule>
          <x14:cfRule type="cellIs" priority="76" operator="equal" id="{05479112-B5ED-4C7A-8483-0650B6665813}">
            <xm:f>datos!$AE$4</xm:f>
            <x14:dxf>
              <fill>
                <patternFill>
                  <bgColor rgb="FF00B050"/>
                </patternFill>
              </fill>
              <border>
                <left style="thin">
                  <color auto="1"/>
                </left>
                <right style="thin">
                  <color auto="1"/>
                </right>
                <top style="thin">
                  <color auto="1"/>
                </top>
                <bottom style="thin">
                  <color auto="1"/>
                </bottom>
                <vertical/>
                <horizontal/>
              </border>
            </x14:dxf>
          </x14:cfRule>
          <x14:cfRule type="cellIs" priority="77" operator="equal" id="{3FF61F29-D78D-42DC-8376-692D427377D3}">
            <xm:f>datos!$AE$3</xm:f>
            <x14:dxf>
              <fill>
                <patternFill>
                  <bgColor rgb="FF92D050"/>
                </patternFill>
              </fill>
              <border>
                <left style="thin">
                  <color auto="1"/>
                </left>
                <right style="thin">
                  <color auto="1"/>
                </right>
                <top style="thin">
                  <color auto="1"/>
                </top>
                <bottom style="thin">
                  <color auto="1"/>
                </bottom>
                <vertical/>
                <horizontal/>
              </border>
            </x14:dxf>
          </x14:cfRule>
          <xm:sqref>AF13</xm:sqref>
        </x14:conditionalFormatting>
        <x14:conditionalFormatting xmlns:xm="http://schemas.microsoft.com/office/excel/2006/main">
          <x14:cfRule type="cellIs" priority="69" operator="equal" id="{4F2E5025-0667-4BE1-95A4-979B8CB8B7E7}">
            <xm:f>datos!$Y$6</xm:f>
            <x14:dxf>
              <fill>
                <patternFill>
                  <bgColor rgb="FF92D050"/>
                </patternFill>
              </fill>
              <border>
                <left style="thin">
                  <color auto="1"/>
                </left>
                <right style="thin">
                  <color auto="1"/>
                </right>
                <top style="thin">
                  <color auto="1"/>
                </top>
                <bottom style="thin">
                  <color auto="1"/>
                </bottom>
                <vertical/>
                <horizontal/>
              </border>
            </x14:dxf>
          </x14:cfRule>
          <x14:cfRule type="cellIs" priority="70" operator="equal" id="{B480B975-BE7A-4C70-8264-A1D03F341240}">
            <xm:f>datos!$Y$5</xm:f>
            <x14:dxf>
              <fill>
                <patternFill>
                  <bgColor rgb="FFFFFF00"/>
                </patternFill>
              </fill>
              <border>
                <left style="thin">
                  <color auto="1"/>
                </left>
                <right style="thin">
                  <color auto="1"/>
                </right>
                <top style="thin">
                  <color auto="1"/>
                </top>
                <bottom style="thin">
                  <color auto="1"/>
                </bottom>
                <vertical/>
                <horizontal/>
              </border>
            </x14:dxf>
          </x14:cfRule>
          <x14:cfRule type="cellIs" priority="71" operator="equal" id="{B1AFA5A5-649A-4188-B942-B390C3992942}">
            <xm:f>datos!$Y$4</xm:f>
            <x14:dxf>
              <fill>
                <patternFill>
                  <bgColor theme="5"/>
                </patternFill>
              </fill>
              <border>
                <left style="thin">
                  <color auto="1"/>
                </left>
                <right style="thin">
                  <color auto="1"/>
                </right>
                <top style="thin">
                  <color auto="1"/>
                </top>
                <bottom style="thin">
                  <color auto="1"/>
                </bottom>
                <vertical/>
                <horizontal/>
              </border>
            </x14:dxf>
          </x14:cfRule>
          <x14:cfRule type="cellIs" priority="72" operator="equal" id="{2766328D-304A-4EDA-B931-4C1CAC18D1CE}">
            <xm:f>datos!$Y$3</xm:f>
            <x14:dxf>
              <fill>
                <patternFill>
                  <bgColor rgb="FFFF0000"/>
                </patternFill>
              </fill>
              <border>
                <left style="thin">
                  <color auto="1"/>
                </left>
                <right style="thin">
                  <color auto="1"/>
                </right>
                <top style="thin">
                  <color auto="1"/>
                </top>
                <bottom style="thin">
                  <color auto="1"/>
                </bottom>
                <vertical/>
                <horizontal/>
              </border>
            </x14:dxf>
          </x14:cfRule>
          <xm:sqref>AJ12</xm:sqref>
        </x14:conditionalFormatting>
        <x14:conditionalFormatting xmlns:xm="http://schemas.microsoft.com/office/excel/2006/main">
          <x14:cfRule type="cellIs" priority="65" operator="equal" id="{4644EC6B-C52A-4BB5-B124-478224B54EA7}">
            <xm:f>datos!$Y$6</xm:f>
            <x14:dxf>
              <fill>
                <patternFill>
                  <bgColor rgb="FF92D050"/>
                </patternFill>
              </fill>
              <border>
                <left style="thin">
                  <color auto="1"/>
                </left>
                <right style="thin">
                  <color auto="1"/>
                </right>
                <top style="thin">
                  <color auto="1"/>
                </top>
                <bottom style="thin">
                  <color auto="1"/>
                </bottom>
                <vertical/>
                <horizontal/>
              </border>
            </x14:dxf>
          </x14:cfRule>
          <x14:cfRule type="cellIs" priority="66" operator="equal" id="{7465812E-1741-4999-9C4F-98BAB15AD0C7}">
            <xm:f>datos!$Y$5</xm:f>
            <x14:dxf>
              <fill>
                <patternFill>
                  <bgColor rgb="FFFFFF00"/>
                </patternFill>
              </fill>
              <border>
                <left style="thin">
                  <color auto="1"/>
                </left>
                <right style="thin">
                  <color auto="1"/>
                </right>
                <top style="thin">
                  <color auto="1"/>
                </top>
                <bottom style="thin">
                  <color auto="1"/>
                </bottom>
                <vertical/>
                <horizontal/>
              </border>
            </x14:dxf>
          </x14:cfRule>
          <x14:cfRule type="cellIs" priority="67" operator="equal" id="{7E8DAA9F-7F35-48FA-98BE-06CB1D7B04C9}">
            <xm:f>datos!$Y$4</xm:f>
            <x14:dxf>
              <fill>
                <patternFill>
                  <bgColor theme="5"/>
                </patternFill>
              </fill>
              <border>
                <left style="thin">
                  <color auto="1"/>
                </left>
                <right style="thin">
                  <color auto="1"/>
                </right>
                <top style="thin">
                  <color auto="1"/>
                </top>
                <bottom style="thin">
                  <color auto="1"/>
                </bottom>
                <vertical/>
                <horizontal/>
              </border>
            </x14:dxf>
          </x14:cfRule>
          <x14:cfRule type="cellIs" priority="68" operator="equal" id="{62F49C18-8074-4022-A935-03518D01E918}">
            <xm:f>datos!$Y$3</xm:f>
            <x14:dxf>
              <fill>
                <patternFill>
                  <bgColor rgb="FFFF0000"/>
                </patternFill>
              </fill>
              <border>
                <left style="thin">
                  <color auto="1"/>
                </left>
                <right style="thin">
                  <color auto="1"/>
                </right>
                <top style="thin">
                  <color auto="1"/>
                </top>
                <bottom style="thin">
                  <color auto="1"/>
                </bottom>
                <vertical/>
                <horizontal/>
              </border>
            </x14:dxf>
          </x14:cfRule>
          <xm:sqref>AJ13</xm:sqref>
        </x14:conditionalFormatting>
        <x14:conditionalFormatting xmlns:xm="http://schemas.microsoft.com/office/excel/2006/main">
          <x14:cfRule type="cellIs" priority="60" operator="equal" id="{AADD8FFE-6E17-43A0-9F71-AD5CDACF8F08}">
            <xm:f>datos!$AE$7</xm:f>
            <x14:dxf>
              <fill>
                <patternFill>
                  <bgColor rgb="FFFF0000"/>
                </patternFill>
              </fill>
              <border>
                <left style="thin">
                  <color auto="1"/>
                </left>
                <right style="thin">
                  <color auto="1"/>
                </right>
                <top style="thin">
                  <color auto="1"/>
                </top>
                <bottom style="thin">
                  <color auto="1"/>
                </bottom>
                <vertical/>
                <horizontal/>
              </border>
            </x14:dxf>
          </x14:cfRule>
          <x14:cfRule type="cellIs" priority="61" operator="equal" id="{621BB114-CE86-4446-8752-333EB5C07593}">
            <xm:f>datos!$AE$6</xm:f>
            <x14:dxf>
              <fill>
                <patternFill>
                  <bgColor rgb="FFFFC000"/>
                </patternFill>
              </fill>
              <border>
                <left style="thin">
                  <color auto="1"/>
                </left>
                <right style="thin">
                  <color auto="1"/>
                </right>
                <top style="thin">
                  <color auto="1"/>
                </top>
                <bottom style="thin">
                  <color auto="1"/>
                </bottom>
                <vertical/>
                <horizontal/>
              </border>
            </x14:dxf>
          </x14:cfRule>
          <x14:cfRule type="cellIs" priority="62" operator="equal" id="{662B3714-258C-481A-886F-546502F486F8}">
            <xm:f>datos!$AE$5</xm:f>
            <x14:dxf>
              <fill>
                <patternFill>
                  <bgColor rgb="FFFFFF00"/>
                </patternFill>
              </fill>
              <border>
                <left style="thin">
                  <color auto="1"/>
                </left>
                <right style="thin">
                  <color auto="1"/>
                </right>
                <top style="thin">
                  <color auto="1"/>
                </top>
                <bottom style="thin">
                  <color auto="1"/>
                </bottom>
                <vertical/>
                <horizontal/>
              </border>
            </x14:dxf>
          </x14:cfRule>
          <x14:cfRule type="cellIs" priority="63" operator="equal" id="{30269AC8-5E5D-411F-A57C-5F32BF54B761}">
            <xm:f>datos!$AE$4</xm:f>
            <x14:dxf>
              <fill>
                <patternFill>
                  <bgColor rgb="FF00B050"/>
                </patternFill>
              </fill>
              <border>
                <left style="thin">
                  <color auto="1"/>
                </left>
                <right style="thin">
                  <color auto="1"/>
                </right>
                <top style="thin">
                  <color auto="1"/>
                </top>
                <bottom style="thin">
                  <color auto="1"/>
                </bottom>
                <vertical/>
                <horizontal/>
              </border>
            </x14:dxf>
          </x14:cfRule>
          <x14:cfRule type="cellIs" priority="64" operator="equal" id="{8FCBBDE9-3917-4D84-B072-996A8F56DA7B}">
            <xm:f>datos!$AE$3</xm:f>
            <x14:dxf>
              <fill>
                <patternFill>
                  <bgColor rgb="FF92D050"/>
                </patternFill>
              </fill>
              <border>
                <left style="thin">
                  <color auto="1"/>
                </left>
                <right style="thin">
                  <color auto="1"/>
                </right>
                <top style="thin">
                  <color auto="1"/>
                </top>
                <bottom style="thin">
                  <color auto="1"/>
                </bottom>
                <vertical/>
                <horizontal/>
              </border>
            </x14:dxf>
          </x14:cfRule>
          <xm:sqref>AF14:AF16</xm:sqref>
        </x14:conditionalFormatting>
        <x14:conditionalFormatting xmlns:xm="http://schemas.microsoft.com/office/excel/2006/main">
          <x14:cfRule type="cellIs" priority="87" operator="equal" id="{9C6B5343-6690-4235-AEC9-A69F84609F42}">
            <xm:f>datos!$AC$15</xm:f>
            <x14:dxf>
              <fill>
                <patternFill>
                  <bgColor rgb="FFFF0000"/>
                </patternFill>
              </fill>
              <border>
                <left style="thin">
                  <color auto="1"/>
                </left>
                <right style="thin">
                  <color auto="1"/>
                </right>
                <top style="thin">
                  <color auto="1"/>
                </top>
                <bottom style="thin">
                  <color auto="1"/>
                </bottom>
                <vertical/>
                <horizontal/>
              </border>
            </x14:dxf>
          </x14:cfRule>
          <x14:cfRule type="cellIs" priority="88" operator="equal" id="{F9E8609C-5539-4D69-B425-A8D96E6FE0CC}">
            <xm:f>datos!$AC$14</xm:f>
            <x14:dxf>
              <fill>
                <patternFill>
                  <bgColor rgb="FFFFC000"/>
                </patternFill>
              </fill>
              <border>
                <left style="thin">
                  <color auto="1"/>
                </left>
                <right style="thin">
                  <color auto="1"/>
                </right>
                <top style="thin">
                  <color auto="1"/>
                </top>
                <bottom style="thin">
                  <color auto="1"/>
                </bottom>
                <vertical/>
                <horizontal/>
              </border>
            </x14:dxf>
          </x14:cfRule>
          <x14:cfRule type="cellIs" priority="89" operator="equal" id="{BCCD9834-988B-41BD-9C47-55B8E7EF0B6D}">
            <xm:f>datos!$AC$13</xm:f>
            <x14:dxf>
              <fill>
                <patternFill>
                  <bgColor rgb="FFFFFF00"/>
                </patternFill>
              </fill>
              <border>
                <left style="thin">
                  <color auto="1"/>
                </left>
                <right style="thin">
                  <color auto="1"/>
                </right>
                <top style="thin">
                  <color auto="1"/>
                </top>
                <bottom style="thin">
                  <color auto="1"/>
                </bottom>
                <vertical/>
                <horizontal/>
              </border>
            </x14:dxf>
          </x14:cfRule>
          <x14:cfRule type="cellIs" priority="90" operator="equal" id="{7B94B96F-064D-49FC-8E82-4C7B48362DA6}">
            <xm:f>datos!$AC$12</xm:f>
            <x14:dxf>
              <fill>
                <patternFill>
                  <bgColor rgb="FF00B050"/>
                </patternFill>
              </fill>
              <border>
                <left style="thin">
                  <color auto="1"/>
                </left>
                <right style="thin">
                  <color auto="1"/>
                </right>
                <top style="thin">
                  <color auto="1"/>
                </top>
                <bottom style="thin">
                  <color auto="1"/>
                </bottom>
                <vertical/>
                <horizontal/>
              </border>
            </x14:dxf>
          </x14:cfRule>
          <x14:cfRule type="cellIs" priority="91" operator="equal" id="{536F202F-C462-4EE5-AE38-2B755CBE2B8C}">
            <xm:f>datos!$AC$11</xm:f>
            <x14:dxf>
              <fill>
                <patternFill>
                  <bgColor rgb="FF92D050"/>
                </patternFill>
              </fill>
              <border>
                <left style="thin">
                  <color auto="1"/>
                </left>
                <right style="thin">
                  <color auto="1"/>
                </right>
                <top style="thin">
                  <color auto="1"/>
                </top>
                <bottom style="thin">
                  <color auto="1"/>
                </bottom>
                <vertical/>
                <horizontal/>
              </border>
            </x14:dxf>
          </x14:cfRule>
          <xm:sqref>AH12:AH16</xm:sqref>
        </x14:conditionalFormatting>
        <x14:conditionalFormatting xmlns:xm="http://schemas.microsoft.com/office/excel/2006/main">
          <x14:cfRule type="cellIs" priority="20" operator="equal" id="{214B4347-43F0-4797-96C2-460F086D5FA8}">
            <xm:f>datos!$Y$6</xm:f>
            <x14:dxf>
              <fill>
                <patternFill>
                  <bgColor rgb="FF92D050"/>
                </patternFill>
              </fill>
              <border>
                <left style="thin">
                  <color auto="1"/>
                </left>
                <right style="thin">
                  <color auto="1"/>
                </right>
                <top style="thin">
                  <color auto="1"/>
                </top>
                <bottom style="thin">
                  <color auto="1"/>
                </bottom>
                <vertical/>
                <horizontal/>
              </border>
            </x14:dxf>
          </x14:cfRule>
          <x14:cfRule type="cellIs" priority="21" operator="equal" id="{750ED46E-65DC-4CAE-9A14-372D16E6F9DD}">
            <xm:f>datos!$Y$5</xm:f>
            <x14:dxf>
              <fill>
                <patternFill>
                  <bgColor rgb="FFFFFF00"/>
                </patternFill>
              </fill>
              <border>
                <left style="thin">
                  <color auto="1"/>
                </left>
                <right style="thin">
                  <color auto="1"/>
                </right>
                <top style="thin">
                  <color auto="1"/>
                </top>
                <bottom style="thin">
                  <color auto="1"/>
                </bottom>
                <vertical/>
                <horizontal/>
              </border>
            </x14:dxf>
          </x14:cfRule>
          <x14:cfRule type="cellIs" priority="22" operator="equal" id="{8D3E7B4F-BC4A-41B2-9ADD-0BD1D927D089}">
            <xm:f>datos!$Y$4</xm:f>
            <x14:dxf>
              <fill>
                <patternFill>
                  <bgColor theme="5"/>
                </patternFill>
              </fill>
              <border>
                <left style="thin">
                  <color auto="1"/>
                </left>
                <right style="thin">
                  <color auto="1"/>
                </right>
                <top style="thin">
                  <color auto="1"/>
                </top>
                <bottom style="thin">
                  <color auto="1"/>
                </bottom>
                <vertical/>
                <horizontal/>
              </border>
            </x14:dxf>
          </x14:cfRule>
          <x14:cfRule type="cellIs" priority="23" operator="equal" id="{444029EF-F40E-43E1-866E-9A7A6B8DF240}">
            <xm:f>datos!$Y$3</xm:f>
            <x14:dxf>
              <fill>
                <patternFill>
                  <bgColor rgb="FFFF0000"/>
                </patternFill>
              </fill>
              <border>
                <left style="thin">
                  <color auto="1"/>
                </left>
                <right style="thin">
                  <color auto="1"/>
                </right>
                <top style="thin">
                  <color auto="1"/>
                </top>
                <bottom style="thin">
                  <color auto="1"/>
                </bottom>
                <vertical/>
                <horizontal/>
              </border>
            </x14:dxf>
          </x14:cfRule>
          <xm:sqref>AJ19:AJ21</xm:sqref>
        </x14:conditionalFormatting>
        <x14:conditionalFormatting xmlns:xm="http://schemas.microsoft.com/office/excel/2006/main">
          <x14:cfRule type="cellIs" priority="47" operator="equal" id="{91C3F846-3138-4121-889D-1B18B4C12C37}">
            <xm:f>datos!$Y$6</xm:f>
            <x14:dxf>
              <fill>
                <patternFill>
                  <bgColor rgb="FF92D050"/>
                </patternFill>
              </fill>
              <border>
                <left style="thin">
                  <color auto="1"/>
                </left>
                <right style="thin">
                  <color auto="1"/>
                </right>
                <top style="thin">
                  <color auto="1"/>
                </top>
                <bottom style="thin">
                  <color auto="1"/>
                </bottom>
                <vertical/>
                <horizontal/>
              </border>
            </x14:dxf>
          </x14:cfRule>
          <x14:cfRule type="cellIs" priority="48" operator="equal" id="{7210F628-AB0F-48AA-9C5C-48C8DE502317}">
            <xm:f>datos!$Y$5</xm:f>
            <x14:dxf>
              <fill>
                <patternFill>
                  <bgColor rgb="FFFFFF00"/>
                </patternFill>
              </fill>
              <border>
                <left style="thin">
                  <color auto="1"/>
                </left>
                <right style="thin">
                  <color auto="1"/>
                </right>
                <top style="thin">
                  <color auto="1"/>
                </top>
                <bottom style="thin">
                  <color auto="1"/>
                </bottom>
                <vertical/>
                <horizontal/>
              </border>
            </x14:dxf>
          </x14:cfRule>
          <x14:cfRule type="cellIs" priority="49" operator="equal" id="{80DBE688-2526-41C9-B3D1-7A08213F2B46}">
            <xm:f>datos!$Y$4</xm:f>
            <x14:dxf>
              <fill>
                <patternFill>
                  <bgColor theme="5"/>
                </patternFill>
              </fill>
              <border>
                <left style="thin">
                  <color auto="1"/>
                </left>
                <right style="thin">
                  <color auto="1"/>
                </right>
                <top style="thin">
                  <color auto="1"/>
                </top>
                <bottom style="thin">
                  <color auto="1"/>
                </bottom>
                <vertical/>
                <horizontal/>
              </border>
            </x14:dxf>
          </x14:cfRule>
          <x14:cfRule type="cellIs" priority="50" operator="equal" id="{3A2278CD-211A-4C88-BFEF-D38A376B2F37}">
            <xm:f>datos!$Y$3</xm:f>
            <x14:dxf>
              <fill>
                <patternFill>
                  <bgColor rgb="FFFF0000"/>
                </patternFill>
              </fill>
              <border>
                <left style="thin">
                  <color auto="1"/>
                </left>
                <right style="thin">
                  <color auto="1"/>
                </right>
                <top style="thin">
                  <color auto="1"/>
                </top>
                <bottom style="thin">
                  <color auto="1"/>
                </bottom>
                <vertical/>
                <horizontal/>
              </border>
            </x14:dxf>
          </x14:cfRule>
          <xm:sqref>Q17</xm:sqref>
        </x14:conditionalFormatting>
        <x14:conditionalFormatting xmlns:xm="http://schemas.microsoft.com/office/excel/2006/main">
          <x14:cfRule type="cellIs" priority="42" operator="equal" id="{82775009-D9F8-43BA-8BCA-476EAE132E09}">
            <xm:f>datos!$AE$7</xm:f>
            <x14:dxf>
              <fill>
                <patternFill>
                  <bgColor rgb="FFFF0000"/>
                </patternFill>
              </fill>
              <border>
                <left style="thin">
                  <color auto="1"/>
                </left>
                <right style="thin">
                  <color auto="1"/>
                </right>
                <top style="thin">
                  <color auto="1"/>
                </top>
                <bottom style="thin">
                  <color auto="1"/>
                </bottom>
                <vertical/>
                <horizontal/>
              </border>
            </x14:dxf>
          </x14:cfRule>
          <x14:cfRule type="cellIs" priority="43" operator="equal" id="{0F92805E-0453-4E71-A598-9A2ADA6346E2}">
            <xm:f>datos!$AE$6</xm:f>
            <x14:dxf>
              <fill>
                <patternFill>
                  <bgColor rgb="FFFFC000"/>
                </patternFill>
              </fill>
              <border>
                <left style="thin">
                  <color auto="1"/>
                </left>
                <right style="thin">
                  <color auto="1"/>
                </right>
                <top style="thin">
                  <color auto="1"/>
                </top>
                <bottom style="thin">
                  <color auto="1"/>
                </bottom>
                <vertical/>
                <horizontal/>
              </border>
            </x14:dxf>
          </x14:cfRule>
          <x14:cfRule type="cellIs" priority="44" operator="equal" id="{BE962319-776C-4A6A-9C39-7E91DB606FFC}">
            <xm:f>datos!$AE$5</xm:f>
            <x14:dxf>
              <fill>
                <patternFill>
                  <bgColor rgb="FFFFFF00"/>
                </patternFill>
              </fill>
              <border>
                <left style="thin">
                  <color auto="1"/>
                </left>
                <right style="thin">
                  <color auto="1"/>
                </right>
                <top style="thin">
                  <color auto="1"/>
                </top>
                <bottom style="thin">
                  <color auto="1"/>
                </bottom>
                <vertical/>
                <horizontal/>
              </border>
            </x14:dxf>
          </x14:cfRule>
          <x14:cfRule type="cellIs" priority="45" operator="equal" id="{2F3853AA-F86B-4543-BD0E-EEEE8D1CA39C}">
            <xm:f>datos!$AE$4</xm:f>
            <x14:dxf>
              <fill>
                <patternFill>
                  <bgColor rgb="FF00B050"/>
                </patternFill>
              </fill>
              <border>
                <left style="thin">
                  <color auto="1"/>
                </left>
                <right style="thin">
                  <color auto="1"/>
                </right>
                <top style="thin">
                  <color auto="1"/>
                </top>
                <bottom style="thin">
                  <color auto="1"/>
                </bottom>
                <vertical/>
                <horizontal/>
              </border>
            </x14:dxf>
          </x14:cfRule>
          <x14:cfRule type="cellIs" priority="46" operator="equal" id="{10411149-2EBB-470B-9D0F-1FFD39C9266B}">
            <xm:f>datos!$AE$3</xm:f>
            <x14:dxf>
              <fill>
                <patternFill>
                  <bgColor rgb="FF92D050"/>
                </patternFill>
              </fill>
              <border>
                <left style="thin">
                  <color auto="1"/>
                </left>
                <right style="thin">
                  <color auto="1"/>
                </right>
                <top style="thin">
                  <color auto="1"/>
                </top>
                <bottom style="thin">
                  <color auto="1"/>
                </bottom>
                <vertical/>
                <horizontal/>
              </border>
            </x14:dxf>
          </x14:cfRule>
          <xm:sqref>AF17</xm:sqref>
        </x14:conditionalFormatting>
        <x14:conditionalFormatting xmlns:xm="http://schemas.microsoft.com/office/excel/2006/main">
          <x14:cfRule type="cellIs" priority="37" operator="equal" id="{06436838-7122-46B0-B79C-4655F2675636}">
            <xm:f>datos!$AE$7</xm:f>
            <x14:dxf>
              <fill>
                <patternFill>
                  <bgColor rgb="FFFF0000"/>
                </patternFill>
              </fill>
              <border>
                <left style="thin">
                  <color auto="1"/>
                </left>
                <right style="thin">
                  <color auto="1"/>
                </right>
                <top style="thin">
                  <color auto="1"/>
                </top>
                <bottom style="thin">
                  <color auto="1"/>
                </bottom>
                <vertical/>
                <horizontal/>
              </border>
            </x14:dxf>
          </x14:cfRule>
          <x14:cfRule type="cellIs" priority="38" operator="equal" id="{6F1ED461-0B86-45EB-A105-1997F55B7E71}">
            <xm:f>datos!$AE$6</xm:f>
            <x14:dxf>
              <fill>
                <patternFill>
                  <bgColor rgb="FFFFC000"/>
                </patternFill>
              </fill>
              <border>
                <left style="thin">
                  <color auto="1"/>
                </left>
                <right style="thin">
                  <color auto="1"/>
                </right>
                <top style="thin">
                  <color auto="1"/>
                </top>
                <bottom style="thin">
                  <color auto="1"/>
                </bottom>
                <vertical/>
                <horizontal/>
              </border>
            </x14:dxf>
          </x14:cfRule>
          <x14:cfRule type="cellIs" priority="39" operator="equal" id="{A97BE322-DD82-425C-89D9-279A332D26B4}">
            <xm:f>datos!$AE$5</xm:f>
            <x14:dxf>
              <fill>
                <patternFill>
                  <bgColor rgb="FFFFFF00"/>
                </patternFill>
              </fill>
              <border>
                <left style="thin">
                  <color auto="1"/>
                </left>
                <right style="thin">
                  <color auto="1"/>
                </right>
                <top style="thin">
                  <color auto="1"/>
                </top>
                <bottom style="thin">
                  <color auto="1"/>
                </bottom>
                <vertical/>
                <horizontal/>
              </border>
            </x14:dxf>
          </x14:cfRule>
          <x14:cfRule type="cellIs" priority="40" operator="equal" id="{49515FD4-51B0-4516-98B5-99E2B1A131EC}">
            <xm:f>datos!$AE$4</xm:f>
            <x14:dxf>
              <fill>
                <patternFill>
                  <bgColor rgb="FF00B050"/>
                </patternFill>
              </fill>
              <border>
                <left style="thin">
                  <color auto="1"/>
                </left>
                <right style="thin">
                  <color auto="1"/>
                </right>
                <top style="thin">
                  <color auto="1"/>
                </top>
                <bottom style="thin">
                  <color auto="1"/>
                </bottom>
                <vertical/>
                <horizontal/>
              </border>
            </x14:dxf>
          </x14:cfRule>
          <x14:cfRule type="cellIs" priority="41" operator="equal" id="{199E9E26-1235-4350-A65B-FE63F1838050}">
            <xm:f>datos!$AE$3</xm:f>
            <x14:dxf>
              <fill>
                <patternFill>
                  <bgColor rgb="FF92D050"/>
                </patternFill>
              </fill>
              <border>
                <left style="thin">
                  <color auto="1"/>
                </left>
                <right style="thin">
                  <color auto="1"/>
                </right>
                <top style="thin">
                  <color auto="1"/>
                </top>
                <bottom style="thin">
                  <color auto="1"/>
                </bottom>
                <vertical/>
                <horizontal/>
              </border>
            </x14:dxf>
          </x14:cfRule>
          <xm:sqref>AF18</xm:sqref>
        </x14:conditionalFormatting>
        <x14:conditionalFormatting xmlns:xm="http://schemas.microsoft.com/office/excel/2006/main">
          <x14:cfRule type="cellIs" priority="33" operator="equal" id="{140F2ADD-F76F-4FFF-9235-842E00D18C07}">
            <xm:f>datos!$Y$6</xm:f>
            <x14:dxf>
              <fill>
                <patternFill>
                  <bgColor rgb="FF92D050"/>
                </patternFill>
              </fill>
              <border>
                <left style="thin">
                  <color auto="1"/>
                </left>
                <right style="thin">
                  <color auto="1"/>
                </right>
                <top style="thin">
                  <color auto="1"/>
                </top>
                <bottom style="thin">
                  <color auto="1"/>
                </bottom>
                <vertical/>
                <horizontal/>
              </border>
            </x14:dxf>
          </x14:cfRule>
          <x14:cfRule type="cellIs" priority="34" operator="equal" id="{A70E03ED-6A86-42EE-B50A-932796FAB922}">
            <xm:f>datos!$Y$5</xm:f>
            <x14:dxf>
              <fill>
                <patternFill>
                  <bgColor rgb="FFFFFF00"/>
                </patternFill>
              </fill>
              <border>
                <left style="thin">
                  <color auto="1"/>
                </left>
                <right style="thin">
                  <color auto="1"/>
                </right>
                <top style="thin">
                  <color auto="1"/>
                </top>
                <bottom style="thin">
                  <color auto="1"/>
                </bottom>
                <vertical/>
                <horizontal/>
              </border>
            </x14:dxf>
          </x14:cfRule>
          <x14:cfRule type="cellIs" priority="35" operator="equal" id="{E8384009-56B1-4508-8AD3-16F20AFD1D37}">
            <xm:f>datos!$Y$4</xm:f>
            <x14:dxf>
              <fill>
                <patternFill>
                  <bgColor theme="5"/>
                </patternFill>
              </fill>
              <border>
                <left style="thin">
                  <color auto="1"/>
                </left>
                <right style="thin">
                  <color auto="1"/>
                </right>
                <top style="thin">
                  <color auto="1"/>
                </top>
                <bottom style="thin">
                  <color auto="1"/>
                </bottom>
                <vertical/>
                <horizontal/>
              </border>
            </x14:dxf>
          </x14:cfRule>
          <x14:cfRule type="cellIs" priority="36" operator="equal" id="{D7838941-76D3-43E1-8A3B-0A73F40D8543}">
            <xm:f>datos!$Y$3</xm:f>
            <x14:dxf>
              <fill>
                <patternFill>
                  <bgColor rgb="FFFF0000"/>
                </patternFill>
              </fill>
              <border>
                <left style="thin">
                  <color auto="1"/>
                </left>
                <right style="thin">
                  <color auto="1"/>
                </right>
                <top style="thin">
                  <color auto="1"/>
                </top>
                <bottom style="thin">
                  <color auto="1"/>
                </bottom>
                <vertical/>
                <horizontal/>
              </border>
            </x14:dxf>
          </x14:cfRule>
          <xm:sqref>AJ17</xm:sqref>
        </x14:conditionalFormatting>
        <x14:conditionalFormatting xmlns:xm="http://schemas.microsoft.com/office/excel/2006/main">
          <x14:cfRule type="cellIs" priority="29" operator="equal" id="{D04B1A47-D179-4B10-96E5-C342909C9248}">
            <xm:f>datos!$Y$6</xm:f>
            <x14:dxf>
              <fill>
                <patternFill>
                  <bgColor rgb="FF92D050"/>
                </patternFill>
              </fill>
              <border>
                <left style="thin">
                  <color auto="1"/>
                </left>
                <right style="thin">
                  <color auto="1"/>
                </right>
                <top style="thin">
                  <color auto="1"/>
                </top>
                <bottom style="thin">
                  <color auto="1"/>
                </bottom>
                <vertical/>
                <horizontal/>
              </border>
            </x14:dxf>
          </x14:cfRule>
          <x14:cfRule type="cellIs" priority="30" operator="equal" id="{B6567DC8-4D48-4FB8-B1F5-64B1EC4D7111}">
            <xm:f>datos!$Y$5</xm:f>
            <x14:dxf>
              <fill>
                <patternFill>
                  <bgColor rgb="FFFFFF00"/>
                </patternFill>
              </fill>
              <border>
                <left style="thin">
                  <color auto="1"/>
                </left>
                <right style="thin">
                  <color auto="1"/>
                </right>
                <top style="thin">
                  <color auto="1"/>
                </top>
                <bottom style="thin">
                  <color auto="1"/>
                </bottom>
                <vertical/>
                <horizontal/>
              </border>
            </x14:dxf>
          </x14:cfRule>
          <x14:cfRule type="cellIs" priority="31" operator="equal" id="{4C1E5720-49B6-4565-884E-47356877961B}">
            <xm:f>datos!$Y$4</xm:f>
            <x14:dxf>
              <fill>
                <patternFill>
                  <bgColor theme="5"/>
                </patternFill>
              </fill>
              <border>
                <left style="thin">
                  <color auto="1"/>
                </left>
                <right style="thin">
                  <color auto="1"/>
                </right>
                <top style="thin">
                  <color auto="1"/>
                </top>
                <bottom style="thin">
                  <color auto="1"/>
                </bottom>
                <vertical/>
                <horizontal/>
              </border>
            </x14:dxf>
          </x14:cfRule>
          <x14:cfRule type="cellIs" priority="32" operator="equal" id="{1FFF5205-515C-40B0-BF58-EC51761ECE2E}">
            <xm:f>datos!$Y$3</xm:f>
            <x14:dxf>
              <fill>
                <patternFill>
                  <bgColor rgb="FFFF0000"/>
                </patternFill>
              </fill>
              <border>
                <left style="thin">
                  <color auto="1"/>
                </left>
                <right style="thin">
                  <color auto="1"/>
                </right>
                <top style="thin">
                  <color auto="1"/>
                </top>
                <bottom style="thin">
                  <color auto="1"/>
                </bottom>
                <vertical/>
                <horizontal/>
              </border>
            </x14:dxf>
          </x14:cfRule>
          <xm:sqref>AJ18</xm:sqref>
        </x14:conditionalFormatting>
        <x14:conditionalFormatting xmlns:xm="http://schemas.microsoft.com/office/excel/2006/main">
          <x14:cfRule type="cellIs" priority="24" operator="equal" id="{56B1E51A-F62D-4AEE-8900-43101BCE7F5C}">
            <xm:f>datos!$AE$7</xm:f>
            <x14:dxf>
              <fill>
                <patternFill>
                  <bgColor rgb="FFFF0000"/>
                </patternFill>
              </fill>
              <border>
                <left style="thin">
                  <color auto="1"/>
                </left>
                <right style="thin">
                  <color auto="1"/>
                </right>
                <top style="thin">
                  <color auto="1"/>
                </top>
                <bottom style="thin">
                  <color auto="1"/>
                </bottom>
                <vertical/>
                <horizontal/>
              </border>
            </x14:dxf>
          </x14:cfRule>
          <x14:cfRule type="cellIs" priority="25" operator="equal" id="{E1F13C4C-CDB8-4BF3-AAE6-060FDD5965D6}">
            <xm:f>datos!$AE$6</xm:f>
            <x14:dxf>
              <fill>
                <patternFill>
                  <bgColor rgb="FFFFC000"/>
                </patternFill>
              </fill>
              <border>
                <left style="thin">
                  <color auto="1"/>
                </left>
                <right style="thin">
                  <color auto="1"/>
                </right>
                <top style="thin">
                  <color auto="1"/>
                </top>
                <bottom style="thin">
                  <color auto="1"/>
                </bottom>
                <vertical/>
                <horizontal/>
              </border>
            </x14:dxf>
          </x14:cfRule>
          <x14:cfRule type="cellIs" priority="26" operator="equal" id="{9C8472BE-111D-4FCC-88CE-7FFD5E9B7F9A}">
            <xm:f>datos!$AE$5</xm:f>
            <x14:dxf>
              <fill>
                <patternFill>
                  <bgColor rgb="FFFFFF00"/>
                </patternFill>
              </fill>
              <border>
                <left style="thin">
                  <color auto="1"/>
                </left>
                <right style="thin">
                  <color auto="1"/>
                </right>
                <top style="thin">
                  <color auto="1"/>
                </top>
                <bottom style="thin">
                  <color auto="1"/>
                </bottom>
                <vertical/>
                <horizontal/>
              </border>
            </x14:dxf>
          </x14:cfRule>
          <x14:cfRule type="cellIs" priority="27" operator="equal" id="{22B86F26-F7D8-42AE-A9FC-890323E2D9D0}">
            <xm:f>datos!$AE$4</xm:f>
            <x14:dxf>
              <fill>
                <patternFill>
                  <bgColor rgb="FF00B050"/>
                </patternFill>
              </fill>
              <border>
                <left style="thin">
                  <color auto="1"/>
                </left>
                <right style="thin">
                  <color auto="1"/>
                </right>
                <top style="thin">
                  <color auto="1"/>
                </top>
                <bottom style="thin">
                  <color auto="1"/>
                </bottom>
                <vertical/>
                <horizontal/>
              </border>
            </x14:dxf>
          </x14:cfRule>
          <x14:cfRule type="cellIs" priority="28" operator="equal" id="{8C67D140-7C8F-453D-912B-E06CB067988E}">
            <xm:f>datos!$AE$3</xm:f>
            <x14:dxf>
              <fill>
                <patternFill>
                  <bgColor rgb="FF92D050"/>
                </patternFill>
              </fill>
              <border>
                <left style="thin">
                  <color auto="1"/>
                </left>
                <right style="thin">
                  <color auto="1"/>
                </right>
                <top style="thin">
                  <color auto="1"/>
                </top>
                <bottom style="thin">
                  <color auto="1"/>
                </bottom>
                <vertical/>
                <horizontal/>
              </border>
            </x14:dxf>
          </x14:cfRule>
          <xm:sqref>AF19:AF21</xm:sqref>
        </x14:conditionalFormatting>
        <x14:conditionalFormatting xmlns:xm="http://schemas.microsoft.com/office/excel/2006/main">
          <x14:cfRule type="cellIs" priority="51" operator="equal" id="{947D0953-BF59-402D-9A41-38A9533E5D79}">
            <xm:f>datos!$AC$15</xm:f>
            <x14:dxf>
              <fill>
                <patternFill>
                  <bgColor rgb="FFFF0000"/>
                </patternFill>
              </fill>
              <border>
                <left style="thin">
                  <color auto="1"/>
                </left>
                <right style="thin">
                  <color auto="1"/>
                </right>
                <top style="thin">
                  <color auto="1"/>
                </top>
                <bottom style="thin">
                  <color auto="1"/>
                </bottom>
                <vertical/>
                <horizontal/>
              </border>
            </x14:dxf>
          </x14:cfRule>
          <x14:cfRule type="cellIs" priority="52" operator="equal" id="{95F99106-F9E1-477B-8416-41C85F3B70B5}">
            <xm:f>datos!$AC$14</xm:f>
            <x14:dxf>
              <fill>
                <patternFill>
                  <bgColor rgb="FFFFC000"/>
                </patternFill>
              </fill>
              <border>
                <left style="thin">
                  <color auto="1"/>
                </left>
                <right style="thin">
                  <color auto="1"/>
                </right>
                <top style="thin">
                  <color auto="1"/>
                </top>
                <bottom style="thin">
                  <color auto="1"/>
                </bottom>
                <vertical/>
                <horizontal/>
              </border>
            </x14:dxf>
          </x14:cfRule>
          <x14:cfRule type="cellIs" priority="53" operator="equal" id="{995C928A-BA58-4529-BA5E-3C0AB0DF3367}">
            <xm:f>datos!$AC$13</xm:f>
            <x14:dxf>
              <fill>
                <patternFill>
                  <bgColor rgb="FFFFFF00"/>
                </patternFill>
              </fill>
              <border>
                <left style="thin">
                  <color auto="1"/>
                </left>
                <right style="thin">
                  <color auto="1"/>
                </right>
                <top style="thin">
                  <color auto="1"/>
                </top>
                <bottom style="thin">
                  <color auto="1"/>
                </bottom>
                <vertical/>
                <horizontal/>
              </border>
            </x14:dxf>
          </x14:cfRule>
          <x14:cfRule type="cellIs" priority="54" operator="equal" id="{E1653431-A8FD-441B-ADF2-395298B9866C}">
            <xm:f>datos!$AC$12</xm:f>
            <x14:dxf>
              <fill>
                <patternFill>
                  <bgColor rgb="FF00B050"/>
                </patternFill>
              </fill>
              <border>
                <left style="thin">
                  <color auto="1"/>
                </left>
                <right style="thin">
                  <color auto="1"/>
                </right>
                <top style="thin">
                  <color auto="1"/>
                </top>
                <bottom style="thin">
                  <color auto="1"/>
                </bottom>
                <vertical/>
                <horizontal/>
              </border>
            </x14:dxf>
          </x14:cfRule>
          <x14:cfRule type="cellIs" priority="55" operator="equal" id="{96D70F14-1693-417E-BBE5-D39383ACF048}">
            <xm:f>datos!$AC$11</xm:f>
            <x14:dxf>
              <fill>
                <patternFill>
                  <bgColor rgb="FF92D050"/>
                </patternFill>
              </fill>
              <border>
                <left style="thin">
                  <color auto="1"/>
                </left>
                <right style="thin">
                  <color auto="1"/>
                </right>
                <top style="thin">
                  <color auto="1"/>
                </top>
                <bottom style="thin">
                  <color auto="1"/>
                </bottom>
                <vertical/>
                <horizontal/>
              </border>
            </x14:dxf>
          </x14:cfRule>
          <xm:sqref>AH17:AH21</xm:sqref>
        </x14:conditionalFormatting>
        <x14:conditionalFormatting xmlns:xm="http://schemas.microsoft.com/office/excel/2006/main">
          <x14:cfRule type="cellIs" priority="10" operator="equal" id="{D5E13C12-DA72-4395-A1CF-C9F2CB6D76B1}">
            <xm:f>datos!$AE$7</xm:f>
            <x14:dxf>
              <fill>
                <patternFill>
                  <bgColor rgb="FFFF0000"/>
                </patternFill>
              </fill>
              <border>
                <left style="thin">
                  <color auto="1"/>
                </left>
                <right style="thin">
                  <color auto="1"/>
                </right>
                <top style="thin">
                  <color auto="1"/>
                </top>
                <bottom style="thin">
                  <color auto="1"/>
                </bottom>
                <vertical/>
                <horizontal/>
              </border>
            </x14:dxf>
          </x14:cfRule>
          <x14:cfRule type="cellIs" priority="11" operator="equal" id="{4FBE6390-FA67-4278-9D9C-E86748E63F20}">
            <xm:f>datos!$AE$6</xm:f>
            <x14:dxf>
              <fill>
                <patternFill>
                  <bgColor rgb="FFFFC000"/>
                </patternFill>
              </fill>
              <border>
                <left style="thin">
                  <color auto="1"/>
                </left>
                <right style="thin">
                  <color auto="1"/>
                </right>
                <top style="thin">
                  <color auto="1"/>
                </top>
                <bottom style="thin">
                  <color auto="1"/>
                </bottom>
                <vertical/>
                <horizontal/>
              </border>
            </x14:dxf>
          </x14:cfRule>
          <x14:cfRule type="cellIs" priority="12" operator="equal" id="{1D4374CF-8C10-40C3-B0C3-7E4A6176C897}">
            <xm:f>datos!$AE$5</xm:f>
            <x14:dxf>
              <fill>
                <patternFill>
                  <bgColor rgb="FFFFFF00"/>
                </patternFill>
              </fill>
              <border>
                <left style="thin">
                  <color auto="1"/>
                </left>
                <right style="thin">
                  <color auto="1"/>
                </right>
                <top style="thin">
                  <color auto="1"/>
                </top>
                <bottom style="thin">
                  <color auto="1"/>
                </bottom>
                <vertical/>
                <horizontal/>
              </border>
            </x14:dxf>
          </x14:cfRule>
          <x14:cfRule type="cellIs" priority="13" operator="equal" id="{68747CF0-C2B4-45A7-AE2F-DC5B56144BC8}">
            <xm:f>datos!$AE$4</xm:f>
            <x14:dxf>
              <fill>
                <patternFill>
                  <bgColor rgb="FF00B050"/>
                </patternFill>
              </fill>
              <border>
                <left style="thin">
                  <color auto="1"/>
                </left>
                <right style="thin">
                  <color auto="1"/>
                </right>
                <top style="thin">
                  <color auto="1"/>
                </top>
                <bottom style="thin">
                  <color auto="1"/>
                </bottom>
                <vertical/>
                <horizontal/>
              </border>
            </x14:dxf>
          </x14:cfRule>
          <x14:cfRule type="cellIs" priority="14" operator="equal" id="{4A10E773-54B8-453B-A12A-856586ECD9C3}">
            <xm:f>datos!$AE$3</xm:f>
            <x14:dxf>
              <fill>
                <patternFill>
                  <bgColor rgb="FF92D050"/>
                </patternFill>
              </fill>
              <border>
                <left style="thin">
                  <color auto="1"/>
                </left>
                <right style="thin">
                  <color auto="1"/>
                </right>
                <top style="thin">
                  <color auto="1"/>
                </top>
                <bottom style="thin">
                  <color auto="1"/>
                </bottom>
                <vertical/>
                <horizontal/>
              </border>
            </x14:dxf>
          </x14:cfRule>
          <xm:sqref>M12 M17</xm:sqref>
        </x14:conditionalFormatting>
        <x14:conditionalFormatting xmlns:xm="http://schemas.microsoft.com/office/excel/2006/main">
          <x14:cfRule type="cellIs" priority="15" operator="equal" id="{ACEF1C88-990E-4AE1-9DF6-B5B155B6EDB5}">
            <xm:f>datos!$AE$7</xm:f>
            <x14:dxf>
              <fill>
                <patternFill>
                  <bgColor rgb="FFFF0000"/>
                </patternFill>
              </fill>
              <border>
                <left style="thin">
                  <color auto="1"/>
                </left>
                <right style="thin">
                  <color auto="1"/>
                </right>
                <top style="thin">
                  <color auto="1"/>
                </top>
                <bottom style="thin">
                  <color auto="1"/>
                </bottom>
                <vertical/>
                <horizontal/>
              </border>
            </x14:dxf>
          </x14:cfRule>
          <x14:cfRule type="cellIs" priority="16" operator="equal" id="{388FBFA9-9977-407E-B31F-941E63062B2D}">
            <xm:f>datos!$AE$6</xm:f>
            <x14:dxf>
              <fill>
                <patternFill>
                  <bgColor rgb="FFFFC000"/>
                </patternFill>
              </fill>
              <border>
                <left style="thin">
                  <color auto="1"/>
                </left>
                <right style="thin">
                  <color auto="1"/>
                </right>
                <top style="thin">
                  <color auto="1"/>
                </top>
                <bottom style="thin">
                  <color auto="1"/>
                </bottom>
                <vertical/>
                <horizontal/>
              </border>
            </x14:dxf>
          </x14:cfRule>
          <x14:cfRule type="cellIs" priority="17" operator="equal" id="{68D6525D-63DC-47DB-B0C1-22224E9B9D42}">
            <xm:f>datos!$AE$5</xm:f>
            <x14:dxf>
              <fill>
                <patternFill>
                  <bgColor rgb="FFFFFF00"/>
                </patternFill>
              </fill>
              <border>
                <left style="thin">
                  <color auto="1"/>
                </left>
                <right style="thin">
                  <color auto="1"/>
                </right>
                <top style="thin">
                  <color auto="1"/>
                </top>
                <bottom style="thin">
                  <color auto="1"/>
                </bottom>
                <vertical/>
                <horizontal/>
              </border>
            </x14:dxf>
          </x14:cfRule>
          <x14:cfRule type="cellIs" priority="18" operator="equal" id="{C83C5291-04D4-4484-B164-44DF10429B66}">
            <xm:f>datos!$AE$4</xm:f>
            <x14:dxf>
              <fill>
                <patternFill>
                  <bgColor rgb="FF00B050"/>
                </patternFill>
              </fill>
              <border>
                <left style="thin">
                  <color auto="1"/>
                </left>
                <right style="thin">
                  <color auto="1"/>
                </right>
                <top style="thin">
                  <color auto="1"/>
                </top>
                <bottom style="thin">
                  <color auto="1"/>
                </bottom>
                <vertical/>
                <horizontal/>
              </border>
            </x14:dxf>
          </x14:cfRule>
          <x14:cfRule type="cellIs" priority="19" operator="equal" id="{54D66D09-2C12-4A0D-99D0-2C9B68975C03}">
            <xm:f>datos!$AE$3</xm:f>
            <x14:dxf>
              <fill>
                <patternFill>
                  <bgColor rgb="FF92D050"/>
                </patternFill>
              </fill>
              <border>
                <left style="thin">
                  <color auto="1"/>
                </left>
                <right style="thin">
                  <color auto="1"/>
                </right>
                <top style="thin">
                  <color auto="1"/>
                </top>
                <bottom style="thin">
                  <color auto="1"/>
                </bottom>
                <vertical/>
                <horizontal/>
              </border>
            </x14:dxf>
          </x14:cfRule>
          <xm:sqref>M5 M7</xm:sqref>
        </x14:conditionalFormatting>
        <x14:conditionalFormatting xmlns:xm="http://schemas.microsoft.com/office/excel/2006/main">
          <x14:cfRule type="cellIs" priority="5" operator="equal" id="{28771225-490C-425B-9DB7-2E0324A601CF}">
            <xm:f>datos!$AC$11</xm:f>
            <x14:dxf>
              <fill>
                <patternFill>
                  <bgColor rgb="FF92D050"/>
                </patternFill>
              </fill>
              <border>
                <left style="thin">
                  <color auto="1"/>
                </left>
                <right style="thin">
                  <color auto="1"/>
                </right>
                <top style="thin">
                  <color auto="1"/>
                </top>
                <bottom style="thin">
                  <color auto="1"/>
                </bottom>
                <vertical/>
                <horizontal/>
              </border>
            </x14:dxf>
          </x14:cfRule>
          <x14:cfRule type="cellIs" priority="6" operator="equal" id="{EC1AE429-9AC4-4B2E-94C4-D53780587306}">
            <xm:f>datos!$AC$12</xm:f>
            <x14:dxf>
              <fill>
                <patternFill>
                  <bgColor rgb="FF00B050"/>
                </patternFill>
              </fill>
              <border>
                <left style="thin">
                  <color auto="1"/>
                </left>
                <right style="thin">
                  <color auto="1"/>
                </right>
                <top style="thin">
                  <color auto="1"/>
                </top>
                <bottom style="thin">
                  <color auto="1"/>
                </bottom>
                <vertical/>
                <horizontal/>
              </border>
            </x14:dxf>
          </x14:cfRule>
          <x14:cfRule type="cellIs" priority="7" operator="equal" id="{18F12C66-8E6F-4150-B9B5-BC1D505C8D2E}">
            <xm:f>datos!$AC$13</xm:f>
            <x14:dxf>
              <fill>
                <patternFill>
                  <bgColor rgb="FFFFFF00"/>
                </patternFill>
              </fill>
              <border>
                <left style="thin">
                  <color auto="1"/>
                </left>
                <right style="thin">
                  <color auto="1"/>
                </right>
                <top style="thin">
                  <color auto="1"/>
                </top>
                <bottom style="thin">
                  <color auto="1"/>
                </bottom>
                <vertical/>
                <horizontal/>
              </border>
            </x14:dxf>
          </x14:cfRule>
          <x14:cfRule type="cellIs" priority="8" operator="equal" id="{5A91C63C-3439-49CB-AF7A-4E684B0D80EC}">
            <xm:f>datos!$AC$14</xm:f>
            <x14:dxf>
              <fill>
                <patternFill>
                  <bgColor rgb="FFFFC000"/>
                </patternFill>
              </fill>
              <border>
                <left style="thin">
                  <color auto="1"/>
                </left>
                <right style="thin">
                  <color auto="1"/>
                </right>
                <top style="thin">
                  <color auto="1"/>
                </top>
                <bottom style="thin">
                  <color auto="1"/>
                </bottom>
                <vertical/>
                <horizontal/>
              </border>
            </x14:dxf>
          </x14:cfRule>
          <x14:cfRule type="cellIs" priority="9" operator="equal" id="{7E6F1469-1822-4D5E-9AA9-52ADF35CCBB0}">
            <xm:f>datos!$AC$15</xm:f>
            <x14:dxf>
              <fill>
                <patternFill>
                  <bgColor rgb="FFFF0000"/>
                </patternFill>
              </fill>
            </x14:dxf>
          </x14:cfRule>
          <xm:sqref>O7 O11:O12 O17</xm:sqref>
        </x14:conditionalFormatting>
      </x14:conditionalFormattings>
    </ext>
    <ext xmlns:x14="http://schemas.microsoft.com/office/spreadsheetml/2009/9/main" uri="{CCE6A557-97BC-4b89-ADB6-D9C93CAAB3DF}">
      <x14:dataValidations xmlns:xm="http://schemas.microsoft.com/office/excel/2006/main" count="9">
        <x14:dataValidation type="list" allowBlank="1" showInputMessage="1" showErrorMessage="1" xr:uid="{3FEB392B-0739-4ACC-A53B-129B28D4E072}">
          <x14:formula1>
            <xm:f>datos!$A$2:$A$5</xm:f>
          </x14:formula1>
          <xm:sqref>C5:C16</xm:sqref>
        </x14:dataValidation>
        <x14:dataValidation type="list" allowBlank="1" showInputMessage="1" showErrorMessage="1" xr:uid="{44BC1A25-02CA-4CF1-A9E0-5978942BBFB7}">
          <x14:formula1>
            <xm:f>datos!$I$2:$I$3</xm:f>
          </x14:formula1>
          <xm:sqref>AC5:AC21</xm:sqref>
        </x14:dataValidation>
        <x14:dataValidation type="list" allowBlank="1" showInputMessage="1" showErrorMessage="1" xr:uid="{AB3A434C-FC8A-4965-8DE7-F03E433C5395}">
          <x14:formula1>
            <xm:f>datos!$B$2:$B$21</xm:f>
          </x14:formula1>
          <xm:sqref>B5:B21</xm:sqref>
        </x14:dataValidation>
        <x14:dataValidation type="list" allowBlank="1" showInputMessage="1" showErrorMessage="1" xr:uid="{7BB051C7-0B18-42E1-9839-6E1E7E8585DB}">
          <x14:formula1>
            <xm:f>datos!$A$2:$A$6</xm:f>
          </x14:formula1>
          <xm:sqref>C17:C21</xm:sqref>
        </x14:dataValidation>
        <x14:dataValidation type="list" allowBlank="1" showInputMessage="1" showErrorMessage="1" xr:uid="{0F63AAEC-1377-4BC5-870E-0E3F699CC204}">
          <x14:formula1>
            <xm:f>datos!$G$2:$G$4</xm:f>
          </x14:formula1>
          <xm:sqref>F5:F21</xm:sqref>
        </x14:dataValidation>
        <x14:dataValidation type="list" allowBlank="1" showInputMessage="1" showErrorMessage="1" xr:uid="{9C93195C-682B-4A10-83B6-355FB29C8D6E}">
          <x14:formula1>
            <xm:f>datos!$E$2:$E$8</xm:f>
          </x14:formula1>
          <xm:sqref>K5:K21</xm:sqref>
        </x14:dataValidation>
        <x14:dataValidation type="list" allowBlank="1" showInputMessage="1" showErrorMessage="1" xr:uid="{0841FAEB-4C62-4D98-ABC9-B44DC0ADFF48}">
          <x14:formula1>
            <xm:f>datos!$J$2:$J$3</xm:f>
          </x14:formula1>
          <xm:sqref>AD5:AD21</xm:sqref>
        </x14:dataValidation>
        <x14:dataValidation type="list" allowBlank="1" showInputMessage="1" showErrorMessage="1" xr:uid="{3E7A9E93-D960-49FD-B7C9-7A7A619C2C90}">
          <x14:formula1>
            <xm:f>datos!$N$2:$N$5</xm:f>
          </x14:formula1>
          <xm:sqref>AK5:AK21</xm:sqref>
        </x14:dataValidation>
        <x14:dataValidation type="list" allowBlank="1" showInputMessage="1" showErrorMessage="1" xr:uid="{171A43A4-AEE6-49DE-B2CB-9E39CF200462}">
          <x14:formula1>
            <xm:f>datos!$D$2:$D$12</xm:f>
          </x14:formula1>
          <xm:sqref>J5:J21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X22"/>
  <sheetViews>
    <sheetView topLeftCell="G1" zoomScale="120" zoomScaleNormal="120" workbookViewId="0">
      <selection activeCell="M5" sqref="M5"/>
    </sheetView>
  </sheetViews>
  <sheetFormatPr baseColWidth="10" defaultRowHeight="15" x14ac:dyDescent="0.25"/>
  <cols>
    <col min="1" max="1" width="67.42578125" customWidth="1"/>
    <col min="2" max="2" width="42.42578125" bestFit="1" customWidth="1"/>
    <col min="3" max="4" width="37.7109375" customWidth="1"/>
    <col min="5" max="5" width="45.5703125" customWidth="1"/>
    <col min="6" max="6" width="56" customWidth="1"/>
    <col min="7" max="7" width="37.7109375" customWidth="1"/>
    <col min="8" max="10" width="15.7109375" customWidth="1"/>
    <col min="11" max="11" width="10.42578125" bestFit="1" customWidth="1"/>
    <col min="12" max="12" width="12.140625" bestFit="1" customWidth="1"/>
    <col min="13" max="13" width="18.28515625" bestFit="1" customWidth="1"/>
    <col min="14" max="14" width="18.28515625" customWidth="1"/>
    <col min="15" max="15" width="24.42578125" bestFit="1" customWidth="1"/>
    <col min="16" max="16" width="23.85546875" customWidth="1"/>
    <col min="17" max="17" width="9.140625" bestFit="1" customWidth="1"/>
    <col min="21" max="21" width="11.85546875" bestFit="1" customWidth="1"/>
    <col min="23" max="23" width="12.7109375" customWidth="1"/>
    <col min="24" max="24" width="7.42578125" customWidth="1"/>
    <col min="27" max="27" width="7.42578125" customWidth="1"/>
    <col min="28" max="28" width="34.85546875" customWidth="1"/>
    <col min="29" max="29" width="13.7109375" customWidth="1"/>
    <col min="30" max="31" width="14.42578125" customWidth="1"/>
    <col min="32" max="32" width="10.140625" customWidth="1"/>
    <col min="33" max="33" width="15.140625" customWidth="1"/>
    <col min="34" max="34" width="13.42578125" customWidth="1"/>
    <col min="35" max="35" width="19.85546875" customWidth="1"/>
    <col min="43" max="43" width="77.7109375" customWidth="1"/>
    <col min="47" max="47" width="16.42578125" bestFit="1" customWidth="1"/>
  </cols>
  <sheetData>
    <row r="1" spans="1:50" ht="38.25" customHeight="1" thickBot="1" x14ac:dyDescent="0.3">
      <c r="A1" s="1" t="s">
        <v>11</v>
      </c>
      <c r="B1" s="1" t="s">
        <v>12</v>
      </c>
      <c r="C1" s="71" t="s">
        <v>91</v>
      </c>
      <c r="D1" s="1" t="s">
        <v>225</v>
      </c>
      <c r="E1" s="1" t="s">
        <v>1</v>
      </c>
      <c r="F1" s="1" t="s">
        <v>63</v>
      </c>
      <c r="G1" s="1" t="s">
        <v>13</v>
      </c>
      <c r="H1" s="6" t="s">
        <v>2</v>
      </c>
      <c r="I1" t="s">
        <v>223</v>
      </c>
      <c r="J1" s="6" t="s">
        <v>7</v>
      </c>
      <c r="K1" s="6" t="s">
        <v>8</v>
      </c>
      <c r="L1" s="6" t="s">
        <v>9</v>
      </c>
      <c r="M1" s="6" t="s">
        <v>10</v>
      </c>
      <c r="N1" s="6" t="s">
        <v>4</v>
      </c>
      <c r="O1" s="6" t="s">
        <v>5</v>
      </c>
      <c r="P1" s="2" t="s">
        <v>14</v>
      </c>
      <c r="Q1" s="9"/>
      <c r="R1" s="9"/>
      <c r="S1" s="11" t="s">
        <v>26</v>
      </c>
      <c r="T1" s="11" t="s">
        <v>15</v>
      </c>
      <c r="U1" s="11" t="s">
        <v>16</v>
      </c>
      <c r="V1" s="11" t="s">
        <v>17</v>
      </c>
      <c r="W1" s="11" t="s">
        <v>18</v>
      </c>
      <c r="AB1" s="379" t="s">
        <v>277</v>
      </c>
      <c r="AC1" s="380"/>
      <c r="AD1" s="380"/>
      <c r="AE1" s="381"/>
      <c r="AG1" s="386" t="s">
        <v>89</v>
      </c>
      <c r="AH1" s="387"/>
      <c r="AI1" s="387"/>
      <c r="AN1" s="388" t="s">
        <v>66</v>
      </c>
      <c r="AO1" s="389"/>
      <c r="AP1" s="389"/>
      <c r="AQ1" s="389"/>
      <c r="AR1" s="390"/>
      <c r="AX1" s="2" t="s">
        <v>184</v>
      </c>
    </row>
    <row r="2" spans="1:50" ht="31.5" thickTop="1" thickBot="1" x14ac:dyDescent="0.3">
      <c r="A2" s="181" t="s">
        <v>260</v>
      </c>
      <c r="B2" s="3" t="s">
        <v>244</v>
      </c>
      <c r="C2" s="81"/>
      <c r="D2" s="179" t="s">
        <v>12</v>
      </c>
      <c r="E2" t="s">
        <v>131</v>
      </c>
      <c r="F2" s="25"/>
      <c r="G2" t="s">
        <v>32</v>
      </c>
      <c r="H2" s="7" t="s">
        <v>36</v>
      </c>
      <c r="I2" t="s">
        <v>49</v>
      </c>
      <c r="J2" s="7" t="s">
        <v>52</v>
      </c>
      <c r="K2" s="7" t="s">
        <v>54</v>
      </c>
      <c r="L2" s="7" t="s">
        <v>56</v>
      </c>
      <c r="M2" s="7" t="s">
        <v>58</v>
      </c>
      <c r="N2" s="7"/>
      <c r="O2" s="7" t="s">
        <v>61</v>
      </c>
      <c r="P2" t="s">
        <v>19</v>
      </c>
      <c r="Q2" s="9"/>
      <c r="R2" s="9"/>
      <c r="S2" s="9" t="str">
        <f>MID(ADDRESS(ROW(S1),COLUMN(S1),4),1,1)</f>
        <v>S</v>
      </c>
      <c r="T2" s="9" t="str">
        <f>MID(ADDRESS(ROW(T1),COLUMN(T1),4),1,1)</f>
        <v>T</v>
      </c>
      <c r="U2" s="9" t="str">
        <f>MID(ADDRESS(ROW(U1),COLUMN(U1),4),1,1)</f>
        <v>U</v>
      </c>
      <c r="V2" s="9" t="str">
        <f>MID(ADDRESS(ROW(V1),COLUMN(V1),4),1,1)</f>
        <v>V</v>
      </c>
      <c r="W2" s="9" t="str">
        <f>MID(ADDRESS(ROW(W1),COLUMN(W1),4),1,1)</f>
        <v>W</v>
      </c>
      <c r="AB2" s="41" t="s">
        <v>35</v>
      </c>
      <c r="AC2" s="21" t="s">
        <v>64</v>
      </c>
      <c r="AD2" s="21" t="s">
        <v>9</v>
      </c>
      <c r="AE2" s="34" t="s">
        <v>65</v>
      </c>
      <c r="AG2" s="21" t="s">
        <v>46</v>
      </c>
      <c r="AH2" s="21" t="s">
        <v>36</v>
      </c>
      <c r="AI2" s="21" t="s">
        <v>40</v>
      </c>
      <c r="AN2" s="391" t="s">
        <v>67</v>
      </c>
      <c r="AO2" s="392"/>
      <c r="AP2" s="392"/>
      <c r="AQ2" s="73" t="s">
        <v>68</v>
      </c>
      <c r="AR2" s="55" t="s">
        <v>69</v>
      </c>
      <c r="AX2" t="s">
        <v>185</v>
      </c>
    </row>
    <row r="3" spans="1:50" ht="45" x14ac:dyDescent="0.25">
      <c r="A3" s="77" t="s">
        <v>261</v>
      </c>
      <c r="B3" s="3" t="s">
        <v>245</v>
      </c>
      <c r="C3" s="81"/>
      <c r="D3" s="179" t="s">
        <v>280</v>
      </c>
      <c r="E3" t="s">
        <v>274</v>
      </c>
      <c r="F3" s="40" t="s">
        <v>44</v>
      </c>
      <c r="G3" t="s">
        <v>33</v>
      </c>
      <c r="H3" s="8" t="s">
        <v>0</v>
      </c>
      <c r="I3" t="s">
        <v>50</v>
      </c>
      <c r="J3" s="8" t="s">
        <v>53</v>
      </c>
      <c r="K3" s="8" t="s">
        <v>55</v>
      </c>
      <c r="L3" s="8" t="s">
        <v>57</v>
      </c>
      <c r="M3" s="8" t="s">
        <v>59</v>
      </c>
      <c r="N3" s="7" t="s">
        <v>238</v>
      </c>
      <c r="O3" s="8" t="s">
        <v>62</v>
      </c>
      <c r="P3" t="s">
        <v>20</v>
      </c>
      <c r="Q3" s="11" t="s">
        <v>27</v>
      </c>
      <c r="R3" s="9">
        <f>ROW(Q3)</f>
        <v>3</v>
      </c>
      <c r="S3" s="10" t="s">
        <v>21</v>
      </c>
      <c r="T3" s="10" t="s">
        <v>21</v>
      </c>
      <c r="U3" s="10" t="s">
        <v>21</v>
      </c>
      <c r="V3" s="10" t="s">
        <v>21</v>
      </c>
      <c r="W3" s="10" t="s">
        <v>22</v>
      </c>
      <c r="Y3" s="12" t="s">
        <v>22</v>
      </c>
      <c r="AB3" s="42" t="s">
        <v>239</v>
      </c>
      <c r="AC3" s="22">
        <v>0.2</v>
      </c>
      <c r="AD3" s="9">
        <v>5</v>
      </c>
      <c r="AE3" s="43" t="s">
        <v>30</v>
      </c>
      <c r="AG3" s="9">
        <v>25</v>
      </c>
      <c r="AH3" s="9" t="str">
        <f>VLOOKUP(AI3,datos!$AC$2:$AE$7,3,0)</f>
        <v>Baja</v>
      </c>
      <c r="AI3" s="52">
        <f>+IF(OR(AG3="",AG3=0),"",IF(AG3&lt;=datos!$AD$3,datos!$AC$3,IF(AND(AG3&gt;datos!$AD$3,AG3&lt;=datos!$AD$4),datos!$AC$4,IF(AND(AG3&gt;datos!$AD$4,AG3&lt;=datos!$AD$5),datos!$AC$5,IF(AND(AG3&gt;datos!$AD$5,AG3&lt;=datos!$AD$6),datos!$AC$6,IF(AG3&gt;datos!$AD$7,datos!$AC$7,0))))))</f>
        <v>0.4</v>
      </c>
      <c r="AN3" s="393" t="s">
        <v>70</v>
      </c>
      <c r="AO3" s="395" t="s">
        <v>6</v>
      </c>
      <c r="AP3" s="74" t="s">
        <v>49</v>
      </c>
      <c r="AQ3" s="56" t="s">
        <v>71</v>
      </c>
      <c r="AR3" s="57">
        <v>0.25</v>
      </c>
      <c r="AT3" t="s">
        <v>86</v>
      </c>
      <c r="AU3" t="s">
        <v>87</v>
      </c>
      <c r="AV3" t="s">
        <v>85</v>
      </c>
      <c r="AX3" t="s">
        <v>186</v>
      </c>
    </row>
    <row r="4" spans="1:50" ht="31.5" x14ac:dyDescent="0.25">
      <c r="A4" s="77" t="s">
        <v>262</v>
      </c>
      <c r="B4" s="3" t="s">
        <v>246</v>
      </c>
      <c r="C4" s="81"/>
      <c r="D4" s="179" t="s">
        <v>226</v>
      </c>
      <c r="E4" t="s">
        <v>275</v>
      </c>
      <c r="F4" s="40" t="s">
        <v>45</v>
      </c>
      <c r="G4" t="s">
        <v>34</v>
      </c>
      <c r="I4" t="s">
        <v>51</v>
      </c>
      <c r="N4" s="8" t="s">
        <v>60</v>
      </c>
      <c r="P4" t="s">
        <v>23</v>
      </c>
      <c r="Q4" s="11" t="s">
        <v>28</v>
      </c>
      <c r="R4" s="9">
        <f>ROW(Q4)</f>
        <v>4</v>
      </c>
      <c r="S4" s="10" t="s">
        <v>16</v>
      </c>
      <c r="T4" s="10" t="s">
        <v>16</v>
      </c>
      <c r="U4" s="10" t="s">
        <v>21</v>
      </c>
      <c r="V4" s="10" t="s">
        <v>21</v>
      </c>
      <c r="W4" s="10" t="s">
        <v>22</v>
      </c>
      <c r="Y4" s="13" t="s">
        <v>21</v>
      </c>
      <c r="AB4" s="42" t="s">
        <v>242</v>
      </c>
      <c r="AC4" s="22">
        <v>0.4</v>
      </c>
      <c r="AD4" s="9">
        <v>25</v>
      </c>
      <c r="AE4" s="44" t="s">
        <v>29</v>
      </c>
      <c r="AH4" s="21" t="s">
        <v>40</v>
      </c>
      <c r="AI4" s="21" t="s">
        <v>90</v>
      </c>
      <c r="AN4" s="394"/>
      <c r="AO4" s="396"/>
      <c r="AP4" s="75" t="s">
        <v>50</v>
      </c>
      <c r="AQ4" s="58" t="s">
        <v>72</v>
      </c>
      <c r="AR4" s="59">
        <v>0.15</v>
      </c>
      <c r="AT4" t="s">
        <v>51</v>
      </c>
      <c r="AU4" t="s">
        <v>52</v>
      </c>
      <c r="AV4" s="63">
        <f>IF(AT4="",0,VLOOKUP(AT4,datos!$AP$3:$AR$7,3,0))+IF(AU4="",0,VLOOKUP(AU4,datos!$AP$3:$AR$7,3,0))</f>
        <v>0.35</v>
      </c>
    </row>
    <row r="5" spans="1:50" ht="47.25" customHeight="1" thickBot="1" x14ac:dyDescent="0.3">
      <c r="A5" s="77" t="s">
        <v>263</v>
      </c>
      <c r="B5" s="3" t="s">
        <v>247</v>
      </c>
      <c r="C5" s="81"/>
      <c r="D5" s="179" t="s">
        <v>227</v>
      </c>
      <c r="E5" s="194" t="s">
        <v>276</v>
      </c>
      <c r="F5" s="40" t="s">
        <v>41</v>
      </c>
      <c r="G5" s="5"/>
      <c r="H5" s="5"/>
      <c r="N5" s="8"/>
      <c r="Q5" s="11" t="s">
        <v>31</v>
      </c>
      <c r="R5" s="9">
        <f>ROW(Q5)</f>
        <v>5</v>
      </c>
      <c r="S5" s="10" t="s">
        <v>16</v>
      </c>
      <c r="T5" s="10" t="s">
        <v>16</v>
      </c>
      <c r="U5" s="10" t="s">
        <v>16</v>
      </c>
      <c r="V5" s="10" t="s">
        <v>21</v>
      </c>
      <c r="W5" s="10" t="s">
        <v>22</v>
      </c>
      <c r="Y5" s="14" t="s">
        <v>16</v>
      </c>
      <c r="AB5" s="42" t="s">
        <v>243</v>
      </c>
      <c r="AC5" s="22">
        <v>0.6</v>
      </c>
      <c r="AD5" s="9">
        <v>150</v>
      </c>
      <c r="AE5" s="45" t="s">
        <v>31</v>
      </c>
      <c r="AH5" s="64" t="str">
        <f>+IF(AI5&lt;=datos!$AC$3,datos!$AE$3,IF(AI5&lt;=datos!$AC$4,datos!$AE$4,IF(AI5&lt;=datos!$AC$5,datos!$AE$5,IF(AI5&lt;=datos!$AC$6,datos!$AE$6,IF(AI5&lt;=datos!$AC$7,datos!$AE$7,"")))))</f>
        <v>Baja</v>
      </c>
      <c r="AI5" s="64">
        <v>0.36</v>
      </c>
      <c r="AN5" s="394"/>
      <c r="AO5" s="396"/>
      <c r="AP5" s="75" t="s">
        <v>51</v>
      </c>
      <c r="AQ5" s="58" t="s">
        <v>73</v>
      </c>
      <c r="AR5" s="59">
        <v>0.1</v>
      </c>
    </row>
    <row r="6" spans="1:50" ht="49.5" customHeight="1" x14ac:dyDescent="0.25">
      <c r="A6" s="4" t="s">
        <v>264</v>
      </c>
      <c r="B6" s="3" t="s">
        <v>248</v>
      </c>
      <c r="C6" s="81"/>
      <c r="D6" s="179" t="s">
        <v>228</v>
      </c>
      <c r="E6" t="s">
        <v>281</v>
      </c>
      <c r="F6" s="40" t="s">
        <v>42</v>
      </c>
      <c r="G6" s="5"/>
      <c r="H6" s="5"/>
      <c r="Q6" s="11" t="s">
        <v>29</v>
      </c>
      <c r="R6" s="9">
        <f>ROW(Q6)</f>
        <v>6</v>
      </c>
      <c r="S6" s="10" t="s">
        <v>24</v>
      </c>
      <c r="T6" s="10" t="s">
        <v>16</v>
      </c>
      <c r="U6" s="10" t="s">
        <v>16</v>
      </c>
      <c r="V6" s="10" t="s">
        <v>21</v>
      </c>
      <c r="W6" s="10" t="s">
        <v>22</v>
      </c>
      <c r="Y6" s="15" t="s">
        <v>24</v>
      </c>
      <c r="AB6" s="42" t="s">
        <v>240</v>
      </c>
      <c r="AC6" s="22">
        <v>0.8</v>
      </c>
      <c r="AD6" s="9">
        <v>300</v>
      </c>
      <c r="AE6" s="46" t="s">
        <v>28</v>
      </c>
      <c r="AN6" s="394"/>
      <c r="AO6" s="396" t="s">
        <v>7</v>
      </c>
      <c r="AP6" s="75" t="s">
        <v>52</v>
      </c>
      <c r="AQ6" s="58" t="s">
        <v>74</v>
      </c>
      <c r="AR6" s="59">
        <v>0.25</v>
      </c>
      <c r="AT6" s="79" t="s">
        <v>6</v>
      </c>
      <c r="AU6" s="80" t="s">
        <v>2</v>
      </c>
    </row>
    <row r="7" spans="1:50" ht="46.5" customHeight="1" thickBot="1" x14ac:dyDescent="0.3">
      <c r="A7" s="182" t="s">
        <v>265</v>
      </c>
      <c r="B7" s="3" t="s">
        <v>249</v>
      </c>
      <c r="C7" s="81"/>
      <c r="D7" s="180"/>
      <c r="E7" t="s">
        <v>282</v>
      </c>
      <c r="F7" s="40" t="s">
        <v>43</v>
      </c>
      <c r="G7" s="5"/>
      <c r="H7" s="5"/>
      <c r="Q7" s="11" t="s">
        <v>30</v>
      </c>
      <c r="R7" s="9">
        <f>ROW(Q7)</f>
        <v>7</v>
      </c>
      <c r="S7" s="10" t="s">
        <v>24</v>
      </c>
      <c r="T7" s="10" t="s">
        <v>24</v>
      </c>
      <c r="U7" s="10" t="s">
        <v>16</v>
      </c>
      <c r="V7" s="10" t="s">
        <v>21</v>
      </c>
      <c r="W7" s="10" t="s">
        <v>22</v>
      </c>
      <c r="AB7" s="47" t="s">
        <v>241</v>
      </c>
      <c r="AC7" s="35">
        <v>1</v>
      </c>
      <c r="AD7" s="48">
        <v>300</v>
      </c>
      <c r="AE7" s="49" t="s">
        <v>27</v>
      </c>
      <c r="AN7" s="394"/>
      <c r="AO7" s="396"/>
      <c r="AP7" s="75" t="s">
        <v>53</v>
      </c>
      <c r="AQ7" s="58" t="s">
        <v>75</v>
      </c>
      <c r="AR7" s="59">
        <v>0.15</v>
      </c>
      <c r="AT7" s="65" t="s">
        <v>49</v>
      </c>
      <c r="AU7" s="67" t="s">
        <v>36</v>
      </c>
    </row>
    <row r="8" spans="1:50" ht="32.25" thickBot="1" x14ac:dyDescent="0.3">
      <c r="A8" s="182" t="s">
        <v>266</v>
      </c>
      <c r="B8" s="3" t="s">
        <v>250</v>
      </c>
      <c r="C8" s="81"/>
      <c r="D8" s="179"/>
      <c r="E8" t="s">
        <v>283</v>
      </c>
      <c r="F8" s="78" t="s">
        <v>121</v>
      </c>
      <c r="G8" s="5"/>
      <c r="H8" s="5"/>
      <c r="AN8" s="394" t="s">
        <v>76</v>
      </c>
      <c r="AO8" s="396" t="s">
        <v>8</v>
      </c>
      <c r="AP8" s="75" t="s">
        <v>54</v>
      </c>
      <c r="AQ8" s="58" t="s">
        <v>77</v>
      </c>
      <c r="AR8" s="60" t="s">
        <v>78</v>
      </c>
      <c r="AT8" s="65" t="s">
        <v>50</v>
      </c>
      <c r="AU8" s="67" t="s">
        <v>36</v>
      </c>
    </row>
    <row r="9" spans="1:50" ht="48" thickBot="1" x14ac:dyDescent="0.3">
      <c r="A9" s="182" t="s">
        <v>267</v>
      </c>
      <c r="B9" s="3" t="s">
        <v>251</v>
      </c>
      <c r="C9" s="82"/>
      <c r="D9" s="179"/>
      <c r="E9" s="3" t="s">
        <v>284</v>
      </c>
      <c r="F9" s="78" t="s">
        <v>126</v>
      </c>
      <c r="G9" s="5"/>
      <c r="H9" s="5"/>
      <c r="S9" s="382" t="s">
        <v>25</v>
      </c>
      <c r="T9" s="382"/>
      <c r="U9" s="382"/>
      <c r="AB9" s="383" t="s">
        <v>37</v>
      </c>
      <c r="AC9" s="384"/>
      <c r="AD9" s="385"/>
      <c r="AN9" s="394"/>
      <c r="AO9" s="396"/>
      <c r="AP9" s="75" t="s">
        <v>55</v>
      </c>
      <c r="AQ9" s="58" t="s">
        <v>79</v>
      </c>
      <c r="AR9" s="60" t="s">
        <v>78</v>
      </c>
      <c r="AT9" s="66" t="s">
        <v>51</v>
      </c>
      <c r="AU9" s="68" t="s">
        <v>0</v>
      </c>
    </row>
    <row r="10" spans="1:50" ht="62.25" customHeight="1" x14ac:dyDescent="0.25">
      <c r="A10" s="182" t="s">
        <v>268</v>
      </c>
      <c r="B10" s="3" t="s">
        <v>252</v>
      </c>
      <c r="C10" s="81"/>
      <c r="D10" s="179"/>
      <c r="E10" s="5" t="s">
        <v>285</v>
      </c>
      <c r="F10" s="78" t="s">
        <v>122</v>
      </c>
      <c r="G10" s="5"/>
      <c r="H10" s="5"/>
      <c r="S10" s="53" t="s">
        <v>30</v>
      </c>
      <c r="T10" s="53" t="s">
        <v>26</v>
      </c>
      <c r="U10" s="54" t="str">
        <f ca="1">IFERROR(INDIRECT("datos!"&amp;HLOOKUP(T10,calculo_imp,2,FALSE)&amp;VLOOKUP(S10,calculo_prob,2,FALSE)),"")</f>
        <v>Bajo</v>
      </c>
      <c r="AB10" s="24" t="s">
        <v>38</v>
      </c>
      <c r="AC10" s="25"/>
      <c r="AD10" s="26" t="s">
        <v>36</v>
      </c>
      <c r="AG10" s="21" t="s">
        <v>47</v>
      </c>
      <c r="AH10" s="21" t="s">
        <v>48</v>
      </c>
      <c r="AI10" s="21" t="s">
        <v>36</v>
      </c>
      <c r="AN10" s="394"/>
      <c r="AO10" s="396" t="s">
        <v>9</v>
      </c>
      <c r="AP10" s="75" t="s">
        <v>56</v>
      </c>
      <c r="AQ10" s="58" t="s">
        <v>80</v>
      </c>
      <c r="AR10" s="60" t="s">
        <v>78</v>
      </c>
    </row>
    <row r="11" spans="1:50" ht="45" x14ac:dyDescent="0.25">
      <c r="A11" s="182" t="s">
        <v>269</v>
      </c>
      <c r="B11" s="3" t="s">
        <v>253</v>
      </c>
      <c r="C11" s="81"/>
      <c r="D11" s="5"/>
      <c r="E11" s="5"/>
      <c r="F11" s="78" t="s">
        <v>127</v>
      </c>
      <c r="G11" s="5"/>
      <c r="H11" s="5"/>
      <c r="AA11" s="23"/>
      <c r="AB11" s="27" t="s">
        <v>44</v>
      </c>
      <c r="AC11" s="16" t="s">
        <v>26</v>
      </c>
      <c r="AD11" s="36">
        <v>0.2</v>
      </c>
      <c r="AG11" s="51" t="s">
        <v>44</v>
      </c>
      <c r="AH11" s="50" t="str">
        <f>VLOOKUP(AG11,datos!$AB$10:$AD$21,2,0)</f>
        <v>Leve</v>
      </c>
      <c r="AI11" s="39">
        <f>IF(OR(AG11=datos!$AB$10,AG11=datos!$AB$16),"",VLOOKUP(AG11,datos!$AB$10:$AD$21,3,0))</f>
        <v>0.2</v>
      </c>
      <c r="AN11" s="394"/>
      <c r="AO11" s="396"/>
      <c r="AP11" s="75" t="s">
        <v>57</v>
      </c>
      <c r="AQ11" s="58" t="s">
        <v>81</v>
      </c>
      <c r="AR11" s="60" t="s">
        <v>78</v>
      </c>
    </row>
    <row r="12" spans="1:50" ht="45" x14ac:dyDescent="0.25">
      <c r="A12" s="182" t="s">
        <v>270</v>
      </c>
      <c r="B12" s="3" t="s">
        <v>254</v>
      </c>
      <c r="C12" s="81"/>
      <c r="D12" s="5"/>
      <c r="E12" s="5"/>
      <c r="F12" s="78" t="s">
        <v>123</v>
      </c>
      <c r="G12" s="5"/>
      <c r="H12" s="5"/>
      <c r="AA12" s="23"/>
      <c r="AB12" s="28" t="s">
        <v>45</v>
      </c>
      <c r="AC12" s="17" t="s">
        <v>15</v>
      </c>
      <c r="AD12" s="36">
        <v>0.4</v>
      </c>
      <c r="AH12" s="21" t="s">
        <v>0</v>
      </c>
      <c r="AI12" s="21" t="s">
        <v>88</v>
      </c>
      <c r="AN12" s="394"/>
      <c r="AO12" s="396" t="s">
        <v>10</v>
      </c>
      <c r="AP12" s="75" t="s">
        <v>58</v>
      </c>
      <c r="AQ12" s="58" t="s">
        <v>82</v>
      </c>
      <c r="AR12" s="60" t="s">
        <v>78</v>
      </c>
    </row>
    <row r="13" spans="1:50" ht="32.25" thickBot="1" x14ac:dyDescent="0.3">
      <c r="A13" s="4"/>
      <c r="B13" s="3" t="s">
        <v>255</v>
      </c>
      <c r="C13" s="70"/>
      <c r="D13" s="4" t="s">
        <v>224</v>
      </c>
      <c r="E13" s="5"/>
      <c r="F13" s="40" t="s">
        <v>218</v>
      </c>
      <c r="G13" s="5"/>
      <c r="H13" s="5"/>
      <c r="AA13" s="23"/>
      <c r="AB13" s="28" t="s">
        <v>41</v>
      </c>
      <c r="AC13" s="18" t="s">
        <v>16</v>
      </c>
      <c r="AD13" s="36">
        <v>0.6</v>
      </c>
      <c r="AH13" s="64" t="str">
        <f>+IF(AI13&lt;=datos!$AD$11,datos!$AC$11,IF(AI13&lt;=datos!$AD$12,datos!$AC$12,IF(AI13&lt;=datos!$AD$13,datos!$AC$13,IF(AI13&lt;=datos!$AD$14,datos!$AC$14,IF(AI13&lt;=datos!$AD$15,datos!$AC$15,"")))))</f>
        <v>Catastrófico</v>
      </c>
      <c r="AI13">
        <v>0.81</v>
      </c>
      <c r="AN13" s="397"/>
      <c r="AO13" s="398"/>
      <c r="AP13" s="76" t="s">
        <v>59</v>
      </c>
      <c r="AQ13" s="61" t="s">
        <v>83</v>
      </c>
      <c r="AR13" s="62" t="s">
        <v>78</v>
      </c>
    </row>
    <row r="14" spans="1:50" ht="57" customHeight="1" x14ac:dyDescent="0.25">
      <c r="A14" s="4"/>
      <c r="B14" s="3" t="s">
        <v>256</v>
      </c>
      <c r="C14" s="69"/>
      <c r="D14" s="4"/>
      <c r="E14" s="69"/>
      <c r="F14" s="40" t="s">
        <v>222</v>
      </c>
      <c r="G14" s="5"/>
      <c r="Z14" s="23"/>
      <c r="AB14" s="28" t="s">
        <v>42</v>
      </c>
      <c r="AC14" s="19" t="s">
        <v>17</v>
      </c>
      <c r="AD14" s="36">
        <v>0.8</v>
      </c>
      <c r="AN14" s="378" t="s">
        <v>84</v>
      </c>
      <c r="AO14" s="378"/>
      <c r="AP14" s="378"/>
      <c r="AQ14" s="378"/>
      <c r="AR14" s="378"/>
    </row>
    <row r="15" spans="1:50" ht="60.75" customHeight="1" x14ac:dyDescent="0.25">
      <c r="A15" s="4"/>
      <c r="B15" s="3" t="s">
        <v>257</v>
      </c>
      <c r="C15" s="69"/>
      <c r="D15" s="4"/>
      <c r="E15" s="69"/>
      <c r="F15" s="40" t="s">
        <v>221</v>
      </c>
      <c r="G15" s="5"/>
      <c r="Z15" s="23"/>
      <c r="AB15" s="28" t="s">
        <v>43</v>
      </c>
      <c r="AC15" s="20" t="s">
        <v>18</v>
      </c>
      <c r="AD15" s="36">
        <v>1</v>
      </c>
    </row>
    <row r="16" spans="1:50" ht="61.5" customHeight="1" x14ac:dyDescent="0.25">
      <c r="A16" s="4"/>
      <c r="B16" s="3" t="s">
        <v>258</v>
      </c>
      <c r="C16" s="69"/>
      <c r="D16" s="4"/>
      <c r="E16" s="69"/>
      <c r="F16" s="40" t="s">
        <v>219</v>
      </c>
      <c r="G16" s="5"/>
      <c r="AB16" s="24" t="s">
        <v>39</v>
      </c>
      <c r="AC16" s="29"/>
      <c r="AD16" s="37"/>
    </row>
    <row r="17" spans="1:30" ht="30" x14ac:dyDescent="0.25">
      <c r="A17" s="4"/>
      <c r="B17" s="3" t="s">
        <v>259</v>
      </c>
      <c r="C17" s="69"/>
      <c r="D17" s="4"/>
      <c r="E17" s="69"/>
      <c r="F17" s="40" t="s">
        <v>220</v>
      </c>
      <c r="G17" s="5"/>
      <c r="Z17" s="23"/>
      <c r="AB17" s="30" t="s">
        <v>121</v>
      </c>
      <c r="AC17" s="16" t="s">
        <v>26</v>
      </c>
      <c r="AD17" s="36">
        <v>0.2</v>
      </c>
    </row>
    <row r="18" spans="1:30" ht="75" x14ac:dyDescent="0.25">
      <c r="A18" s="4"/>
      <c r="B18" s="3"/>
      <c r="C18" s="69"/>
      <c r="D18" s="4"/>
      <c r="E18" s="69"/>
      <c r="F18" s="40"/>
      <c r="G18" s="5"/>
      <c r="Z18" s="23"/>
      <c r="AB18" s="31" t="s">
        <v>126</v>
      </c>
      <c r="AC18" s="17" t="s">
        <v>15</v>
      </c>
      <c r="AD18" s="36">
        <v>0.4</v>
      </c>
    </row>
    <row r="19" spans="1:30" ht="45" x14ac:dyDescent="0.25">
      <c r="A19" s="4"/>
      <c r="B19" s="3"/>
      <c r="C19" s="69"/>
      <c r="D19" s="4"/>
      <c r="E19" s="69"/>
      <c r="F19" s="40"/>
      <c r="G19" s="5"/>
      <c r="Z19" s="23"/>
      <c r="AB19" s="31" t="s">
        <v>122</v>
      </c>
      <c r="AC19" s="18" t="s">
        <v>16</v>
      </c>
      <c r="AD19" s="36">
        <v>0.6</v>
      </c>
    </row>
    <row r="20" spans="1:30" ht="60" x14ac:dyDescent="0.25">
      <c r="A20" s="4"/>
      <c r="B20" s="3"/>
      <c r="C20" s="69"/>
      <c r="D20" s="4"/>
      <c r="E20" s="69"/>
      <c r="F20" s="72"/>
      <c r="G20" s="5"/>
      <c r="Z20" s="23"/>
      <c r="AB20" s="31" t="s">
        <v>127</v>
      </c>
      <c r="AC20" s="19" t="s">
        <v>17</v>
      </c>
      <c r="AD20" s="36">
        <v>0.8</v>
      </c>
    </row>
    <row r="21" spans="1:30" ht="45.75" thickBot="1" x14ac:dyDescent="0.3">
      <c r="A21" s="4"/>
      <c r="B21" s="3"/>
      <c r="C21" s="69"/>
      <c r="D21" s="4"/>
      <c r="E21" s="69"/>
      <c r="F21" s="72"/>
      <c r="G21" s="5"/>
      <c r="Z21" s="23"/>
      <c r="AB21" s="32" t="s">
        <v>123</v>
      </c>
      <c r="AC21" s="33" t="s">
        <v>18</v>
      </c>
      <c r="AD21" s="38">
        <v>1</v>
      </c>
    </row>
    <row r="22" spans="1:30" x14ac:dyDescent="0.25">
      <c r="A22" s="4"/>
      <c r="B22" s="4"/>
      <c r="C22" s="4"/>
      <c r="D22" s="4"/>
      <c r="E22" s="4"/>
      <c r="F22" s="4"/>
      <c r="G22" s="4"/>
    </row>
  </sheetData>
  <protectedRanges>
    <protectedRange sqref="S10:T10 R27:S29 R14:S16" name="Rango1_2"/>
  </protectedRanges>
  <mergeCells count="14">
    <mergeCell ref="AN14:AR14"/>
    <mergeCell ref="AB1:AE1"/>
    <mergeCell ref="S9:U9"/>
    <mergeCell ref="AB9:AD9"/>
    <mergeCell ref="AG1:AI1"/>
    <mergeCell ref="AN1:AR1"/>
    <mergeCell ref="AN2:AP2"/>
    <mergeCell ref="AN3:AN7"/>
    <mergeCell ref="AO3:AO5"/>
    <mergeCell ref="AO6:AO7"/>
    <mergeCell ref="AN8:AN13"/>
    <mergeCell ref="AO8:AO9"/>
    <mergeCell ref="AO10:AO11"/>
    <mergeCell ref="AO12:AO13"/>
  </mergeCells>
  <conditionalFormatting sqref="S3:W7">
    <cfRule type="cellIs" dxfId="44" priority="30" operator="equal">
      <formula>$Y$6</formula>
    </cfRule>
    <cfRule type="cellIs" dxfId="43" priority="31" operator="equal">
      <formula>$Y$5</formula>
    </cfRule>
    <cfRule type="cellIs" dxfId="42" priority="32" operator="equal">
      <formula>$Y$4</formula>
    </cfRule>
    <cfRule type="cellIs" dxfId="41" priority="33" operator="equal">
      <formula>$Y$3</formula>
    </cfRule>
  </conditionalFormatting>
  <conditionalFormatting sqref="U10">
    <cfRule type="cellIs" dxfId="40" priority="26" operator="equal">
      <formula>$Y$6</formula>
    </cfRule>
    <cfRule type="cellIs" dxfId="39" priority="27" operator="equal">
      <formula>$Y$5</formula>
    </cfRule>
    <cfRule type="cellIs" dxfId="38" priority="28" operator="equal">
      <formula>$Y$4</formula>
    </cfRule>
    <cfRule type="cellIs" dxfId="37" priority="29" operator="equal">
      <formula>$Y$3</formula>
    </cfRule>
  </conditionalFormatting>
  <conditionalFormatting sqref="AH3">
    <cfRule type="cellIs" dxfId="36" priority="11" operator="equal">
      <formula>$AE$7</formula>
    </cfRule>
    <cfRule type="cellIs" dxfId="35" priority="12" operator="equal">
      <formula>$AE$6</formula>
    </cfRule>
    <cfRule type="cellIs" dxfId="34" priority="13" operator="equal">
      <formula>$AE$5</formula>
    </cfRule>
    <cfRule type="cellIs" dxfId="33" priority="14" operator="equal">
      <formula>$AE$4</formula>
    </cfRule>
    <cfRule type="cellIs" dxfId="32" priority="15" operator="equal">
      <formula>$AE$3</formula>
    </cfRule>
  </conditionalFormatting>
  <conditionalFormatting sqref="AH5">
    <cfRule type="cellIs" dxfId="31" priority="6" operator="equal">
      <formula>$AE$7</formula>
    </cfRule>
    <cfRule type="cellIs" dxfId="30" priority="7" operator="equal">
      <formula>$AE$6</formula>
    </cfRule>
    <cfRule type="cellIs" dxfId="29" priority="8" operator="equal">
      <formula>$AE$5</formula>
    </cfRule>
    <cfRule type="cellIs" dxfId="28" priority="9" operator="equal">
      <formula>$AE$4</formula>
    </cfRule>
    <cfRule type="cellIs" dxfId="27" priority="10" operator="equal">
      <formula>$AE$3</formula>
    </cfRule>
  </conditionalFormatting>
  <conditionalFormatting sqref="AH11">
    <cfRule type="cellIs" dxfId="26" priority="107" operator="equal">
      <formula>$AC$11</formula>
    </cfRule>
    <cfRule type="cellIs" dxfId="25" priority="108" operator="equal">
      <formula>$AC$12</formula>
    </cfRule>
    <cfRule type="cellIs" dxfId="24" priority="109" operator="equal">
      <formula>$AC$13</formula>
    </cfRule>
    <cfRule type="cellIs" dxfId="23" priority="110" operator="equal">
      <formula>$AC$14</formula>
    </cfRule>
    <cfRule type="cellIs" dxfId="22" priority="111" operator="equal">
      <formula>$AC$15</formula>
    </cfRule>
  </conditionalFormatting>
  <conditionalFormatting sqref="AH13">
    <cfRule type="cellIs" dxfId="21" priority="112" operator="equal">
      <formula>$AC$15</formula>
    </cfRule>
    <cfRule type="cellIs" dxfId="20" priority="113" operator="equal">
      <formula>$AC$14</formula>
    </cfRule>
    <cfRule type="cellIs" dxfId="19" priority="114" operator="equal">
      <formula>$AC$13</formula>
    </cfRule>
    <cfRule type="cellIs" dxfId="18" priority="115" operator="equal">
      <formula>$AC$12</formula>
    </cfRule>
    <cfRule type="cellIs" dxfId="17" priority="116" operator="equal">
      <formula>$AC$11</formula>
    </cfRule>
  </conditionalFormatting>
  <dataValidations count="5">
    <dataValidation type="list" allowBlank="1" showInputMessage="1" showErrorMessage="1" sqref="S10" xr:uid="{00000000-0002-0000-0400-000000000000}">
      <formula1>$Q$3:$Q$7</formula1>
    </dataValidation>
    <dataValidation type="list" allowBlank="1" showInputMessage="1" showErrorMessage="1" sqref="T10" xr:uid="{00000000-0002-0000-0400-000001000000}">
      <formula1>$S$1:$W$1</formula1>
    </dataValidation>
    <dataValidation type="list" allowBlank="1" showInputMessage="1" showErrorMessage="1" sqref="AG11" xr:uid="{00000000-0002-0000-0400-000002000000}">
      <formula1>$F$2:$F$13</formula1>
    </dataValidation>
    <dataValidation type="list" allowBlank="1" showInputMessage="1" showErrorMessage="1" sqref="AU4" xr:uid="{00000000-0002-0000-0400-000003000000}">
      <formula1>$J$2:$J$3</formula1>
    </dataValidation>
    <dataValidation type="list" allowBlank="1" showInputMessage="1" showErrorMessage="1" sqref="AT4" xr:uid="{00000000-0002-0000-0400-000004000000}">
      <formula1>$I$2:$I$4</formula1>
    </dataValidation>
  </dataValidations>
  <pageMargins left="0.7" right="0.7" top="0.75" bottom="0.75" header="0.3" footer="0.3"/>
  <pageSetup orientation="portrait" horizontalDpi="4294967294" verticalDpi="4294967294" r:id="rId1"/>
  <tableParts count="6">
    <tablePart r:id="rId2"/>
    <tablePart r:id="rId3"/>
    <tablePart r:id="rId4"/>
    <tablePart r:id="rId5"/>
    <tablePart r:id="rId6"/>
    <tablePart r:id="rId7"/>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427C8951AE48874AACB4E37AE0D1F385" ma:contentTypeVersion="13" ma:contentTypeDescription="Crear nuevo documento." ma:contentTypeScope="" ma:versionID="911817f60c033b8b75f5b12bbff02710">
  <xsd:schema xmlns:xsd="http://www.w3.org/2001/XMLSchema" xmlns:xs="http://www.w3.org/2001/XMLSchema" xmlns:p="http://schemas.microsoft.com/office/2006/metadata/properties" xmlns:ns3="50eff269-fa68-45fc-8f3c-134ded80e6db" xmlns:ns4="069537d0-7c7d-423c-ad01-43cd155efdff" targetNamespace="http://schemas.microsoft.com/office/2006/metadata/properties" ma:root="true" ma:fieldsID="1e89f659a2502588d4b9c8127a3c9ccb" ns3:_="" ns4:_="">
    <xsd:import namespace="50eff269-fa68-45fc-8f3c-134ded80e6db"/>
    <xsd:import namespace="069537d0-7c7d-423c-ad01-43cd155efdff"/>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GenerationTime" minOccurs="0"/>
                <xsd:element ref="ns3:MediaServiceEventHashCode" minOccurs="0"/>
                <xsd:element ref="ns4:SharedWithUsers" minOccurs="0"/>
                <xsd:element ref="ns4:SharedWithDetails" minOccurs="0"/>
                <xsd:element ref="ns4:SharingHintHash" minOccurs="0"/>
                <xsd:element ref="ns3:MediaServiceDateTaken" minOccurs="0"/>
                <xsd:element ref="ns3:MediaServiceAutoKeyPoints" minOccurs="0"/>
                <xsd:element ref="ns3:MediaServiceKeyPoints" minOccurs="0"/>
                <xsd:element ref="ns3:MediaServiceOCR"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0eff269-fa68-45fc-8f3c-134ded80e6d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069537d0-7c7d-423c-ad01-43cd155efdff" elementFormDefault="qualified">
    <xsd:import namespace="http://schemas.microsoft.com/office/2006/documentManagement/types"/>
    <xsd:import namespace="http://schemas.microsoft.com/office/infopath/2007/PartnerControls"/>
    <xsd:element name="SharedWithUsers" ma:index="13"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Detalles de uso compartido" ma:internalName="SharedWithDetails" ma:readOnly="true">
      <xsd:simpleType>
        <xsd:restriction base="dms:Note">
          <xsd:maxLength value="255"/>
        </xsd:restriction>
      </xsd:simpleType>
    </xsd:element>
    <xsd:element name="SharingHintHash" ma:index="15"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A92F47F-EB09-4D2C-B559-4D5402937706}">
  <ds:schemaRefs>
    <ds:schemaRef ds:uri="http://purl.org/dc/terms/"/>
    <ds:schemaRef ds:uri="http://schemas.openxmlformats.org/package/2006/metadata/core-properties"/>
    <ds:schemaRef ds:uri="50eff269-fa68-45fc-8f3c-134ded80e6db"/>
    <ds:schemaRef ds:uri="http://purl.org/dc/elements/1.1/"/>
    <ds:schemaRef ds:uri="http://www.w3.org/XML/1998/namespace"/>
    <ds:schemaRef ds:uri="http://schemas.microsoft.com/office/2006/metadata/properties"/>
    <ds:schemaRef ds:uri="http://schemas.microsoft.com/office/2006/documentManagement/types"/>
    <ds:schemaRef ds:uri="069537d0-7c7d-423c-ad01-43cd155efdff"/>
    <ds:schemaRef ds:uri="http://schemas.microsoft.com/office/infopath/2007/PartnerControls"/>
    <ds:schemaRef ds:uri="http://purl.org/dc/dcmitype/"/>
  </ds:schemaRefs>
</ds:datastoreItem>
</file>

<file path=customXml/itemProps2.xml><?xml version="1.0" encoding="utf-8"?>
<ds:datastoreItem xmlns:ds="http://schemas.openxmlformats.org/officeDocument/2006/customXml" ds:itemID="{0C638478-8663-4411-BCDC-67947D936FA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0eff269-fa68-45fc-8f3c-134ded80e6db"/>
    <ds:schemaRef ds:uri="069537d0-7c7d-423c-ad01-43cd155efdf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2BF7DFF-C351-4A90-87CF-0024A014E1D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Instrucciones</vt:lpstr>
      <vt:lpstr>Mapa de Riesgos de Gestión</vt:lpstr>
      <vt:lpstr>Mapa de Riesgos Corrupción</vt:lpstr>
      <vt:lpstr>datos</vt:lpstr>
      <vt:lpstr>calculo_imp</vt:lpstr>
      <vt:lpstr>calculo_prob</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Palacios Muñoz, Lewis Jhossimar</dc:creator>
  <cp:lastModifiedBy>Johanna</cp:lastModifiedBy>
  <dcterms:created xsi:type="dcterms:W3CDTF">2021-02-10T16:24:02Z</dcterms:created>
  <dcterms:modified xsi:type="dcterms:W3CDTF">2022-06-09T23:40:36Z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0x010100427C8951AE48874AACB4E37AE0D1F385</vt:lpwstr>
  </property>
</Properties>
</file>